
<file path=[Content_Types].xml><?xml version="1.0" encoding="utf-8"?>
<Types xmlns="http://schemas.openxmlformats.org/package/2006/content-types">
  <Default Extension="xml" ContentType="application/xml"/>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0225"/>
  <workbookPr showInkAnnotation="0" autoCompressPictures="0"/>
  <bookViews>
    <workbookView xWindow="0" yWindow="0" windowWidth="28800" windowHeight="17460" tabRatio="500"/>
  </bookViews>
  <sheets>
    <sheet name="Költségvetési terv" sheetId="1" r:id="rId1"/>
    <sheet name="Útmutató" sheetId="2" r:id="rId2"/>
    <sheet name="Minta" sheetId="3" r:id="rId3"/>
    <sheet name="Kivonat Címzetti felhívás 5.5" sheetId="4" r:id="rId4"/>
  </sheet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L49" i="1" l="1"/>
  <c r="M49" i="1"/>
  <c r="N49" i="1"/>
  <c r="K49" i="1"/>
  <c r="L45" i="1"/>
  <c r="M45" i="1"/>
  <c r="N45" i="1"/>
  <c r="K45" i="1"/>
  <c r="L46" i="1"/>
  <c r="M46" i="1"/>
  <c r="N46" i="1"/>
  <c r="K46" i="1"/>
  <c r="L41" i="1"/>
  <c r="M41" i="1"/>
  <c r="N41" i="1"/>
  <c r="K41" i="1"/>
  <c r="L42" i="1"/>
  <c r="M42" i="1"/>
  <c r="N42" i="1"/>
  <c r="K42" i="1"/>
  <c r="L37" i="1"/>
  <c r="M37" i="1"/>
  <c r="N37" i="1"/>
  <c r="K37" i="1"/>
  <c r="L38" i="1"/>
  <c r="M38" i="1"/>
  <c r="N38" i="1"/>
  <c r="K38" i="1"/>
  <c r="L24" i="1"/>
  <c r="M24" i="1"/>
  <c r="N24" i="1"/>
  <c r="K24" i="1"/>
  <c r="N34" i="1"/>
  <c r="L34" i="1"/>
  <c r="M34" i="1"/>
  <c r="K34" i="1"/>
  <c r="L31" i="1"/>
  <c r="M31" i="1"/>
  <c r="N31" i="1"/>
  <c r="K31" i="1"/>
  <c r="L28" i="1"/>
  <c r="M28" i="1"/>
  <c r="N28" i="1"/>
  <c r="K28" i="1"/>
  <c r="L25" i="1"/>
  <c r="M25" i="1"/>
  <c r="N25" i="1"/>
  <c r="K25" i="1"/>
  <c r="L17" i="1"/>
  <c r="M17" i="1"/>
  <c r="N17" i="1"/>
  <c r="K17" i="1"/>
  <c r="N48" i="1"/>
  <c r="N47" i="1"/>
  <c r="N44" i="1"/>
  <c r="N43" i="1"/>
  <c r="N40" i="1"/>
  <c r="N39" i="1"/>
  <c r="N36" i="1"/>
  <c r="N35" i="1"/>
  <c r="N33" i="1"/>
  <c r="N32" i="1"/>
  <c r="N30" i="1"/>
  <c r="N29" i="1"/>
  <c r="N27" i="1"/>
  <c r="N26" i="1"/>
  <c r="N23" i="1"/>
  <c r="N22" i="1"/>
  <c r="N20" i="1"/>
  <c r="N19" i="1"/>
  <c r="L21" i="1"/>
  <c r="M21" i="1"/>
  <c r="N21" i="1"/>
  <c r="K21" i="1"/>
  <c r="L18" i="1"/>
  <c r="M18" i="1"/>
  <c r="N18" i="1"/>
  <c r="K18" i="1"/>
  <c r="N50" i="3"/>
  <c r="N49" i="3"/>
  <c r="N46" i="3"/>
  <c r="N45" i="3"/>
  <c r="N42" i="3"/>
  <c r="N41" i="3"/>
  <c r="N40" i="3"/>
  <c r="L51" i="3"/>
  <c r="M51" i="3"/>
  <c r="N39" i="3"/>
  <c r="N44" i="3"/>
  <c r="N43" i="3"/>
  <c r="N48" i="3"/>
  <c r="N47" i="3"/>
  <c r="N51" i="3"/>
  <c r="K51" i="3"/>
  <c r="L47" i="3"/>
  <c r="M47" i="3"/>
  <c r="K47" i="3"/>
  <c r="L48" i="3"/>
  <c r="M48" i="3"/>
  <c r="K48" i="3"/>
  <c r="L43" i="3"/>
  <c r="M43" i="3"/>
  <c r="K43" i="3"/>
  <c r="L44" i="3"/>
  <c r="M44" i="3"/>
  <c r="K44" i="3"/>
  <c r="L40" i="3"/>
  <c r="L39" i="3"/>
  <c r="M40" i="3"/>
  <c r="M39" i="3"/>
  <c r="K39" i="3"/>
  <c r="K40" i="3"/>
  <c r="K42" i="3"/>
  <c r="K41" i="3"/>
  <c r="I24" i="3"/>
  <c r="L24" i="3"/>
  <c r="M24" i="3"/>
  <c r="N24" i="3"/>
  <c r="K24" i="3"/>
  <c r="N38" i="3"/>
  <c r="N37" i="3"/>
  <c r="N36" i="3"/>
  <c r="I36" i="3"/>
  <c r="I38" i="3"/>
  <c r="I37" i="3"/>
  <c r="L36" i="3"/>
  <c r="M36" i="3"/>
  <c r="K36" i="3"/>
  <c r="K38" i="3"/>
  <c r="K37" i="3"/>
  <c r="N34" i="3"/>
  <c r="L33" i="3"/>
  <c r="M33" i="3"/>
  <c r="N33" i="3"/>
  <c r="K33" i="3"/>
  <c r="M34" i="3"/>
  <c r="L34" i="3"/>
  <c r="K34" i="3"/>
  <c r="L29" i="3"/>
  <c r="M29" i="3"/>
  <c r="N29" i="3"/>
  <c r="K29" i="3"/>
  <c r="N32" i="3"/>
  <c r="M32" i="3"/>
  <c r="K31" i="3"/>
  <c r="L31" i="3"/>
  <c r="M31" i="3"/>
  <c r="N31" i="3"/>
  <c r="K30" i="3"/>
  <c r="L30" i="3"/>
  <c r="N30" i="3"/>
  <c r="L26" i="3"/>
  <c r="L27" i="3"/>
  <c r="L25" i="3"/>
  <c r="M26" i="3"/>
  <c r="M27" i="3"/>
  <c r="M28" i="3"/>
  <c r="M25" i="3"/>
  <c r="N26" i="3"/>
  <c r="N27" i="3"/>
  <c r="N28" i="3"/>
  <c r="N25" i="3"/>
  <c r="K25" i="3"/>
  <c r="F28" i="3"/>
  <c r="F27" i="3"/>
  <c r="F26" i="3"/>
  <c r="H13" i="3"/>
  <c r="K13" i="3"/>
  <c r="L13" i="3"/>
  <c r="M13" i="3"/>
  <c r="N13" i="3"/>
  <c r="H14" i="3"/>
  <c r="K14" i="3"/>
  <c r="L14" i="3"/>
  <c r="M14" i="3"/>
  <c r="N14" i="3"/>
  <c r="H15" i="3"/>
  <c r="K15" i="3"/>
  <c r="L15" i="3"/>
  <c r="N15" i="3"/>
  <c r="H16" i="3"/>
  <c r="K16" i="3"/>
  <c r="L16" i="3"/>
  <c r="M16" i="3"/>
  <c r="N16" i="3"/>
  <c r="H17" i="3"/>
  <c r="K17" i="3"/>
  <c r="L17" i="3"/>
  <c r="M17" i="3"/>
  <c r="N17" i="3"/>
  <c r="H18" i="3"/>
  <c r="K18" i="3"/>
  <c r="L18" i="3"/>
  <c r="M18" i="3"/>
  <c r="N18" i="3"/>
  <c r="H19" i="3"/>
  <c r="L19" i="3"/>
  <c r="M19" i="3"/>
  <c r="N19" i="3"/>
  <c r="H20" i="3"/>
  <c r="L20" i="3"/>
  <c r="M20" i="3"/>
  <c r="N20" i="3"/>
  <c r="N12" i="3"/>
  <c r="F22" i="3"/>
  <c r="K22" i="3"/>
  <c r="L22" i="3"/>
  <c r="M22" i="3"/>
  <c r="N22" i="3"/>
  <c r="F23" i="3"/>
  <c r="L23" i="3"/>
  <c r="M23" i="3"/>
  <c r="N23" i="3"/>
  <c r="N21" i="3"/>
  <c r="N11" i="3"/>
  <c r="M12" i="3"/>
  <c r="M21" i="3"/>
  <c r="M11" i="3"/>
  <c r="L12" i="3"/>
  <c r="L21" i="3"/>
  <c r="L11" i="3"/>
  <c r="K12" i="3"/>
  <c r="K21" i="3"/>
  <c r="K11" i="3"/>
  <c r="I19" i="1"/>
  <c r="H19" i="1"/>
  <c r="H20" i="1"/>
  <c r="I20" i="1"/>
  <c r="I18" i="1"/>
  <c r="I21" i="1"/>
  <c r="I17" i="1"/>
  <c r="I25" i="1"/>
  <c r="I28" i="1"/>
  <c r="I31" i="1"/>
  <c r="I34" i="1"/>
  <c r="I24" i="1"/>
  <c r="I38" i="1"/>
  <c r="I37" i="1"/>
  <c r="I42" i="1"/>
  <c r="I41" i="1"/>
  <c r="I46" i="1"/>
  <c r="I45" i="1"/>
  <c r="I49" i="1"/>
  <c r="I51" i="1"/>
  <c r="F38" i="3"/>
  <c r="F37" i="3"/>
  <c r="F35" i="3"/>
  <c r="F42" i="3"/>
  <c r="I42" i="3"/>
  <c r="I41" i="3"/>
  <c r="I35" i="3"/>
  <c r="F41" i="3"/>
  <c r="I34" i="3"/>
  <c r="I33" i="3"/>
  <c r="I26" i="3"/>
  <c r="I27" i="3"/>
  <c r="I28" i="3"/>
  <c r="I25" i="3"/>
  <c r="I30" i="3"/>
  <c r="I31" i="3"/>
  <c r="I32" i="3"/>
  <c r="I29" i="3"/>
  <c r="I40" i="3"/>
  <c r="I39" i="3"/>
  <c r="I13" i="3"/>
  <c r="I14" i="3"/>
  <c r="I15" i="3"/>
  <c r="I16" i="3"/>
  <c r="I17" i="3"/>
  <c r="I18" i="3"/>
  <c r="I19" i="3"/>
  <c r="I20" i="3"/>
  <c r="I12" i="3"/>
  <c r="I22" i="3"/>
  <c r="I23" i="3"/>
  <c r="I21" i="3"/>
  <c r="I11" i="3"/>
  <c r="I44" i="3"/>
  <c r="I43" i="3"/>
  <c r="I48" i="3"/>
  <c r="I47" i="3"/>
  <c r="I51" i="3"/>
  <c r="I53" i="3"/>
  <c r="F34" i="3"/>
  <c r="F31" i="3"/>
  <c r="F32" i="3"/>
  <c r="F30" i="3"/>
</calcChain>
</file>

<file path=xl/sharedStrings.xml><?xml version="1.0" encoding="utf-8"?>
<sst xmlns="http://schemas.openxmlformats.org/spreadsheetml/2006/main" count="263" uniqueCount="199">
  <si>
    <t>KÖLTSÉGVETÉSI TERV</t>
  </si>
  <si>
    <t>A BNL START PARTNERS INKUBÁTORHÁZHOZ</t>
  </si>
  <si>
    <t>BENYÚJTANDÓ PÁLYÁZATI ANYAG RÉSZE!</t>
  </si>
  <si>
    <t xml:space="preserve">Pályázó neve: </t>
  </si>
  <si>
    <t>Pályázat címe:</t>
  </si>
  <si>
    <t xml:space="preserve">Pályázó adószáma: </t>
  </si>
  <si>
    <t>Költségtípus</t>
  </si>
  <si>
    <t>Költség megnevezése</t>
  </si>
  <si>
    <t>Bér</t>
  </si>
  <si>
    <t>Összesen</t>
  </si>
  <si>
    <t>Mennyiségi egység</t>
  </si>
  <si>
    <t>Mennyiség</t>
  </si>
  <si>
    <t>Nettó egységár</t>
  </si>
  <si>
    <t>Bruttó egységár</t>
  </si>
  <si>
    <t>KITÖLTÉSI ÚTMUTATÓ</t>
  </si>
  <si>
    <t>Az adott költség mennyiségi egysége. Bérjellegű költségek esetében pl. hó, igénybevett szolgáltatások esetében pl. alkalom.</t>
  </si>
  <si>
    <t>Hányszor merül fel az adott költség a projekt ideje alatt. Pl. ha valakit 8 hónapon keresztül tervezel egy adott munkakört, akkor a "hó" mennyiségi egység mellett itt 8 szerepel.</t>
  </si>
  <si>
    <t xml:space="preserve">Tervezett időszak: </t>
  </si>
  <si>
    <t>Szolgáltatások, vásárolt tételek esetében az egy alkalomra, darabra jutó nettó, áfa nélküli érték.</t>
  </si>
  <si>
    <t>Szolgáltatások, vásárolt tételek esetében az egy alkalomra, darabra jutó bruttó, áfával kalkulált érték.</t>
  </si>
  <si>
    <t>Amennyiben munkaviszony vagy megbízási jogviszony keretében terveztél költséget, akkor ide írd a bruttó bért, amivel számolsz a mennyiségi egységre.</t>
  </si>
  <si>
    <t>Kérjük írd be, hogy mi ez a költség pontosan. Pl. ügyvezető bérezése, fejlesztő bére, marketing tevékenység..., bér esetén minden egyes kollégát külön soron tüntess fel!</t>
  </si>
  <si>
    <t>Bérköltség</t>
  </si>
  <si>
    <t>A "Bér" soron szereplő bruttó összeg + járulék vonzata együttesen</t>
  </si>
  <si>
    <t>Szorozd össze a menniységet vagy a nettó egységárral (ha nem vagy áfa visszaigénylő, akkor a bruttó egységárral), vagy a bérköltséggel - attól függően, hogy milyen típusú költséget terveztél az adott soron.</t>
  </si>
  <si>
    <t>ÖSSZESEN</t>
  </si>
  <si>
    <t>Pályázó neve</t>
  </si>
  <si>
    <t>Ugyanazt írd ide, mint az összes többi pályázati anyagra!</t>
  </si>
  <si>
    <t>Pályázó adószáma</t>
  </si>
  <si>
    <t>Ez biztos egyértelmű.</t>
  </si>
  <si>
    <t>Pályázat címe</t>
  </si>
  <si>
    <t>Mint a többi pályázati anyagon...</t>
  </si>
  <si>
    <t>Tervezett időszak</t>
  </si>
  <si>
    <t>Milyen dátumtól milyen dátumig tervezed a projektet (év.hó.nap.-év.hó.nap.)</t>
  </si>
  <si>
    <t>hó</t>
  </si>
  <si>
    <t>Költség megnevezése, leírása</t>
  </si>
  <si>
    <t>Költségítpus</t>
  </si>
  <si>
    <t>1. Szakmai megvalósításban közreműködő munkatársak költségei</t>
  </si>
  <si>
    <t>1.a. személyi jellegű ráfordítások</t>
  </si>
  <si>
    <t>1.b. utiköltség, kiküldetési költség</t>
  </si>
  <si>
    <t>2. A projekt szakmai megvalósításához kapcsolódó szolgáltatások költségei</t>
  </si>
  <si>
    <t>2.a marketing</t>
  </si>
  <si>
    <t>2.b egyéb szolgáltatások</t>
  </si>
  <si>
    <t>2.c bérleti díjak</t>
  </si>
  <si>
    <t xml:space="preserve">3. Beruházási költségek </t>
  </si>
  <si>
    <t>3.a eszközbeszerz. és immateriális javak beszerzése</t>
  </si>
  <si>
    <t>4. Szakmai megvalósításhoz kapcsolódó egyéb költségek</t>
  </si>
  <si>
    <t>4.a kapcsolódó anyag költség</t>
  </si>
  <si>
    <t>5. Projektelőkészítési költségek</t>
  </si>
  <si>
    <t>5.a közbeszerzési költségek</t>
  </si>
  <si>
    <t>GINOP-2.1.5-15</t>
  </si>
  <si>
    <t>A tervezhető költségtípusok, a Címzetti felhívás 5.5 pontjában meghatározottak szerint.</t>
  </si>
  <si>
    <t>FIGYELEM! Bizonyos költségek mellé kérünk csatolandó mellékleteket! Ezeket ellenőrizd a Címzetti felhívás 6. pontjában!</t>
  </si>
  <si>
    <t>KITÖLTÉSI MINTA</t>
  </si>
  <si>
    <t>ügyvezető munkabére</t>
  </si>
  <si>
    <t>vezető fejlesztő bére</t>
  </si>
  <si>
    <t>grafikus bére</t>
  </si>
  <si>
    <t>1. fejlesztő bére</t>
  </si>
  <si>
    <t>2.fejlesztő bére</t>
  </si>
  <si>
    <t xml:space="preserve">hó </t>
  </si>
  <si>
    <t>3.fejlesztő bére</t>
  </si>
  <si>
    <t>teszetlő bére</t>
  </si>
  <si>
    <t>marketing munkatárs megbízási díja</t>
  </si>
  <si>
    <t>alkalom</t>
  </si>
  <si>
    <t>belföldi utazások</t>
  </si>
  <si>
    <t>külföldi utazások</t>
  </si>
  <si>
    <t>on-line megjelenések díja</t>
  </si>
  <si>
    <t>kampányok költségei</t>
  </si>
  <si>
    <t>technológiai tanácsadás</t>
  </si>
  <si>
    <t>nemzetközi piackutatás</t>
  </si>
  <si>
    <t>db</t>
  </si>
  <si>
    <t>jogi szolgáltatás</t>
  </si>
  <si>
    <t>nemzetközi stat-up konferencia részvételi díja</t>
  </si>
  <si>
    <t>irodahelyiség bérleti díja</t>
  </si>
  <si>
    <t>számítógép beszerzése</t>
  </si>
  <si>
    <t>licensz beszerzése</t>
  </si>
  <si>
    <t>2.d kötelezően előírt nyilvánosság biztosításának költsége</t>
  </si>
  <si>
    <t xml:space="preserve">tábla </t>
  </si>
  <si>
    <t>hirdetés</t>
  </si>
  <si>
    <t>Igényelhető maximális támogatás (80%) összege a költségvetés függvényében.</t>
  </si>
  <si>
    <t>MINTA Kft.</t>
  </si>
  <si>
    <t>11111111-1-01</t>
  </si>
  <si>
    <t xml:space="preserve">MINTA MEGOLDÁS FEJLESZTÉSE </t>
  </si>
  <si>
    <t>2017.10.01-2018.09.30.</t>
  </si>
  <si>
    <r>
      <t xml:space="preserve">A </t>
    </r>
    <r>
      <rPr>
        <i/>
        <sz val="12"/>
        <color theme="5"/>
        <rFont val="Calibri"/>
        <family val="2"/>
        <scheme val="minor"/>
      </rPr>
      <t xml:space="preserve">dőlt pirossal </t>
    </r>
    <r>
      <rPr>
        <sz val="12"/>
        <color theme="1"/>
        <rFont val="Calibri"/>
        <family val="2"/>
        <scheme val="minor"/>
      </rPr>
      <t xml:space="preserve">jelölt összesen értékeket kell szerepeltetni az ADATLAP "Költségek részletezése, rövid indoklása" rész megfelelő celláiban, </t>
    </r>
  </si>
  <si>
    <t xml:space="preserve">5.5. Az elszámolható költségek köre </t>
  </si>
  <si>
    <t xml:space="preserve">A projekt elszámolható költségei között azon költségek tervezhetők, amelyek a projekt támogatható tevékenységeihez kapcsolódnak, szerepelnek a Felhívásban rögzített elszámolható költségek között, és megfelelnek az általános elszámolhatósági feltételeknek. </t>
  </si>
  <si>
    <t xml:space="preserve">A költségek elszámolhatóságával kapcsolatos általános előírásokat, továbbá az egyes költségtípusokra vonatkozó részletes szabályozást a 272/2014. (XI.5.) Korm. rendelet 5. mellékletét képező Nemzeti szabályozás az elszámolható költségekről - 2014-2020 programozási időszak c. útmutató tartalmazza. </t>
  </si>
  <si>
    <t>Jelen Felhívás keretében az alábbi – a támogatható tevékenységek végzése során fölmerülő – költségek tervezhetők, illetve számolhatók el:</t>
  </si>
  <si>
    <t xml:space="preserve">a)  Szakmai megvalósításhoz kapcsolódó személyi jellegű ráfordítások </t>
  </si>
  <si>
    <t xml:space="preserve">b)  Szakmai megvalósításhoz kapcsolódó útiköltség, kiküldetési költség </t>
  </si>
  <si>
    <t xml:space="preserve">Nemzetközi start-up konferenciákon, kurzusokon, tárgyalásokon, vásárokon való részvétel költségei: utazási költségek (legfeljebb két fő részére),szállásköltség (legfeljebb bruttó 100 EUR/fő/éj értékben, legfeljebb két fő részére, legfeljebb 6 éjszakára); </t>
  </si>
  <si>
    <t xml:space="preserve">a)  Marketing és megjelenés költségek </t>
  </si>
  <si>
    <t xml:space="preserve">építés és bontás idején a kiállítás területére, víz- és áramfogyasztás, stb.), </t>
  </si>
  <si>
    <t xml:space="preserve">biztosítás) </t>
  </si>
  <si>
    <t xml:space="preserve">adatbázis marketing, közösségi médiai megjelenéssel és hirdetésekkel kapcsolatos költségek, a projekthez kapcsolódó online profilok, blogok, posztok, fórumok, bejegyzések, hirdetések, reklámok, üzenetek, kép, hang és videó reklámok költségei) </t>
  </si>
  <si>
    <t xml:space="preserve">b)  Egyéb szolgáltatás költségei (maximum 95.000 Ft/szakértői nap tervezhető és </t>
  </si>
  <si>
    <t xml:space="preserve">számolható el) </t>
  </si>
  <si>
    <t xml:space="preserve">c) Szakmai megvalósításhoz kapcsolódó bérleti díj </t>
  </si>
  <si>
    <t xml:space="preserve">d) Kötelezően előírt nyilvánosság biztosításának költsége </t>
  </si>
  <si>
    <t xml:space="preserve">a) Eszközbeszerzés és immateriális javak beszerzésének költségei </t>
  </si>
  <si>
    <t xml:space="preserve">a) Szakmai megvalósításhoz kapcsolódó anyag költség </t>
  </si>
  <si>
    <t xml:space="preserve">a. anyagköltségek </t>
  </si>
  <si>
    <t>lehet több a projekt összes elszámolható költségének 1%-ánál.</t>
  </si>
  <si>
    <t xml:space="preserve">(közbeszerzési szakértői díj esetében maximum 95.000 Ft/szakértői nap tervezhető és számolható el) </t>
  </si>
  <si>
    <t xml:space="preserve">Az elszámolhatóság további feltételei </t>
  </si>
  <si>
    <t xml:space="preserve">A startup alkalmazottjaira elszámolt bruttó bérek átlaga nem haladhatja meg az 1.200.000 Ft/hó összeget. </t>
  </si>
  <si>
    <t xml:space="preserve">A Felhívás keretében kizárólag olyan költségek számolhatók el, melyekre az inkubátor a GINOP 2.1.5-15 „Innovációs ökoszisztéma” Felhívás keretében nem kapott támogatást. </t>
  </si>
  <si>
    <t xml:space="preserve">5.7  Az elszámolható költségek mértékére, illetve arányára vonatkozó elvárások </t>
  </si>
  <si>
    <t xml:space="preserve">􏰁A Felhívás által előírt nyilvánosság biztosításának költségének az összes elszámolható költséghez viszonyított aránya nem lehet több mint 0,5%. </t>
  </si>
  <si>
    <t xml:space="preserve">􏰁A projekt céljának megvalósítását szolgáló új eszközök és felszerelések (műszaki berendezések és gépek) költségei a projekt megvalósítási időszakában való használatuk időtartamára és mértékéig (amortizáció). </t>
  </si>
  <si>
    <t xml:space="preserve">􏰁A projekt céljának megvalósítását szolgáló eszközök bérleti díja.A projekt megvalósításához szükséges immateriális javak (pl. szellemi termékek felhasználásának joga, licencek) bekerülési értéke. </t>
  </si>
  <si>
    <t xml:space="preserve">􏰁Harmadik féltől piaci áron megvásárolt szabadalmak és egyéb immateriális javak (pl. licenc, szoftver, szoftver előfizetés, oltalom), valamint ezen immateriális javakhoz (szellemi termékekhez) kapcsolódó hasznosítási jogok bekerülési értéke, amennyiben a tranzakcióra a piaci feltételeknek megfelelően kerül sor. </t>
  </si>
  <si>
    <t xml:space="preserve">􏰁 elektronikus felületen keresztül beszerzésre kerülő eszközök, elektronikus könyvek, audió/videó oktatási anyagok, amelyek a projekthez kapcsolódnak (a projekt megvalósítási időszakában való használatuk időtartamára és mértékéig (amortizáció) számolhatóak el) </t>
  </si>
  <si>
    <t>a) Közbeszerzésiköltségek</t>
  </si>
  <si>
    <t xml:space="preserve">􏰁közbeszerzési költségek (ideértve a közbeszerzési szakértő díját is), amely nem </t>
  </si>
  <si>
    <t xml:space="preserve">5.8  Nem elszámolható költségek köre </t>
  </si>
  <si>
    <t xml:space="preserve">A támogatható tevékenységekhez kapcsolódóan nem elszámolható költségnek minősül mindazon költség, amely nem szerepel az 5.5. pontban, különösen: </t>
  </si>
  <si>
    <t xml:space="preserve">Költségtípus </t>
  </si>
  <si>
    <t xml:space="preserve">Mértéke az összes elszámolható költségre vetítve (%) </t>
  </si>
  <si>
    <t xml:space="preserve">Kötelezően előírt nyilvánosság biztosításának költsége </t>
  </si>
  <si>
    <t xml:space="preserve">max. 0,5% </t>
  </si>
  <si>
    <t xml:space="preserve">Közbeszerzési költségek </t>
  </si>
  <si>
    <t xml:space="preserve">max. 1% </t>
  </si>
  <si>
    <t>􏰁 munkabér, megbízási díj,</t>
  </si>
  <si>
    <t>􏰁 személyi jellegű egyéb kifizetések,</t>
  </si>
  <si>
    <t xml:space="preserve">􏰁 foglalkoztatást terhelő adók, járulékok. </t>
  </si>
  <si>
    <t xml:space="preserve">􏰁Nemzetközi start-up konferenciákon, kurzusokon, vásárokon való megjelenés költségei: </t>
  </si>
  <si>
    <t xml:space="preserve">-  beépítetlen és beépített terület, illetve kiállító helyiség bérleti díja, </t>
  </si>
  <si>
    <t xml:space="preserve">-  kiállítóhelyiség, stand felállításával és működtetésével kapcsolatos költségek (pl. személyzeti belépők építés és bontás idejére, behajtási engedélyek </t>
  </si>
  <si>
    <t xml:space="preserve">-  kötelező regisztráció/katalógusbeiktatás költsége, </t>
  </si>
  <si>
    <t xml:space="preserve">-  területdíjhoz kapcsolódó egyéb kötelező költségek (Pl: AUMA, kötelező </t>
  </si>
  <si>
    <t xml:space="preserve">-  konferencia részvételi díja </t>
  </si>
  <si>
    <t xml:space="preserve">-  grafikai tervezési, formatervezési és fordítási költségek; </t>
  </si>
  <si>
    <t xml:space="preserve">-  marketingeszközök elkészítése, beszerzése; </t>
  </si>
  <si>
    <t xml:space="preserve">-  média-megjelenések, sajtóhirdetések, reklámkampányok költsége </t>
  </si>
  <si>
    <t xml:space="preserve">-  online marketing tevékenység költségei (mobil reklám, direkt marketing, </t>
  </si>
  <si>
    <t xml:space="preserve">-  keresőoptimalizálási kiadások </t>
  </si>
  <si>
    <t xml:space="preserve">􏰁 Külső szakértőtől vagy szolgáltatótól igénybevett tanácsadás és szolgáltatás díja. Az igénybe vett szolgáltatások esetében részletes helyzet- és piacfelmérés csatolása kötelező. </t>
  </si>
  <si>
    <t xml:space="preserve">􏰁K+F és kapcsolódó szolgáltatások díja. Az igénybe vett szolgáltatások esetében részletes helyzet- és piacfelmérés csatolása kötelező. </t>
  </si>
  <si>
    <t xml:space="preserve">􏰁Online regisztrációk, know-how-hoz való hozzáférések, felhő alapú szolgáltatások igénybevételének költségei, elektronikus felületen keresztül beszerzésre kerülő szolgáltatások, telekommunikációs szolgáltatások (pl. skype), amennyiben a projekthez kapcsolódnak. </t>
  </si>
  <si>
    <t>􏰁 Tagdíjak</t>
  </si>
  <si>
    <t xml:space="preserve">􏰃  a támogatást igénylőnél saját teljesítés keretében felmerült, továbbá a 651/2014/EU rendelet 1. sz. melléklete alapján meghatározott partner és/vagy kapcsolt vállalkozásától és/vagy kedvezményezett Ptk. szerinti hozzátartozója és/vagy a kedvezményezett vezető tisztségviselőjétől és Ptk. szerinti hozzátartozóitól, valamint azok vállalkozásaitól történő beszerzés, továbbá általa előállított, forgalmazott eszköz, szoftver, saját teljesítésként nyújtott szolgáltatás, saját maga által forgalmazott rendszer bevezetésének költségei,műszaki gépek, berendezések,immateriális javak és igénybe vett szolgáltatások bekerülési értéke, </t>
  </si>
  <si>
    <t xml:space="preserve">􏰃  garanciális költségek, </t>
  </si>
  <si>
    <t xml:space="preserve">􏰃  a támogatást igénylőnél meglévő termelőkapacitások telephelyen belüli, illetve más </t>
  </si>
  <si>
    <t xml:space="preserve">􏰃  franchise díj, </t>
  </si>
  <si>
    <t xml:space="preserve">􏰃  az inkubációs megállapodás benyújtása előtt felmerült költségek, </t>
  </si>
  <si>
    <t xml:space="preserve">􏰃  biztosítéknyújtáshoz kapcsolódó költségek, jelzálog, bankgarancia költségei, </t>
  </si>
  <si>
    <t xml:space="preserve">􏰃  kamatköltségek, kamattartozás kiegyenlítés; </t>
  </si>
  <si>
    <t xml:space="preserve">􏰃  hitelkamat, kivéve a kamattámogatás vagy garanciadíj-támogatás formájában nyújtott vissza nem térítendő támogatás; </t>
  </si>
  <si>
    <t xml:space="preserve">􏰃  hiteltúllépés költsége, egyéb pénzügyforgalmi költségek; </t>
  </si>
  <si>
    <t xml:space="preserve">􏰃  deviza-átváltási jutalék; </t>
  </si>
  <si>
    <t xml:space="preserve">􏰃  pénzügyi, finanszírozási tranzakciókon realizált árfolyamveszteség; </t>
  </si>
  <si>
    <t xml:space="preserve">􏰃  bírságok, kötbérek és perköltségek, jutalom, illetve az olyan jutalom jellegű kifizetés, amely mögött a teljesítés nem igazolható </t>
  </si>
  <si>
    <t xml:space="preserve">􏰃  kiszállási díj, </t>
  </si>
  <si>
    <t xml:space="preserve">􏰃  jogszabály-frissítési díj, </t>
  </si>
  <si>
    <t xml:space="preserve">􏰃  levonható ÁFA, </t>
  </si>
  <si>
    <t xml:space="preserve">􏰃  jármű (gépjármű, vízi jármű, légi jármű, vasúti jármű), pótkocsi, félpótkocsi beszerzése, </t>
  </si>
  <si>
    <t xml:space="preserve">􏰃  földmunkagépek, útépítőgépek, </t>
  </si>
  <si>
    <t xml:space="preserve">􏰃  szerszámkészlet, </t>
  </si>
  <si>
    <t>Kivonat a Címzetti felhívásból</t>
  </si>
  <si>
    <t>Kérjük ellenőrizze a Címzetti felhívás dokumentumot is!</t>
  </si>
  <si>
    <r>
      <t>􏰂</t>
    </r>
    <r>
      <rPr>
        <b/>
        <sz val="9"/>
        <color theme="1"/>
        <rFont val="Verdana"/>
      </rPr>
      <t xml:space="preserve">1. </t>
    </r>
    <r>
      <rPr>
        <b/>
        <sz val="9"/>
        <color theme="1"/>
        <rFont val="Verdana Bold"/>
      </rPr>
      <t xml:space="preserve">Szakmai megvalósításban közreműködő munkatársak költségei: </t>
    </r>
  </si>
  <si>
    <r>
      <t xml:space="preserve">􏰂 </t>
    </r>
    <r>
      <rPr>
        <b/>
        <sz val="9"/>
        <color theme="1"/>
        <rFont val="Verdana"/>
      </rPr>
      <t xml:space="preserve">2. </t>
    </r>
    <r>
      <rPr>
        <b/>
        <sz val="9"/>
        <color theme="1"/>
        <rFont val="Verdana Bold"/>
      </rPr>
      <t xml:space="preserve">A projekt szakmai megvalósításához kapcsolódó szolgáltatások költsége: </t>
    </r>
  </si>
  <si>
    <r>
      <t xml:space="preserve">􏰂 </t>
    </r>
    <r>
      <rPr>
        <b/>
        <sz val="9"/>
        <color theme="1"/>
        <rFont val="Verdana"/>
      </rPr>
      <t>3</t>
    </r>
    <r>
      <rPr>
        <sz val="9"/>
        <color theme="1"/>
        <rFont val="Verdana"/>
      </rPr>
      <t xml:space="preserve">. </t>
    </r>
    <r>
      <rPr>
        <b/>
        <sz val="9"/>
        <color theme="1"/>
        <rFont val="Verdana Bold"/>
      </rPr>
      <t>Beruházási költségek</t>
    </r>
  </si>
  <si>
    <r>
      <t xml:space="preserve">􏰂 </t>
    </r>
    <r>
      <rPr>
        <b/>
        <sz val="9"/>
        <color theme="1"/>
        <rFont val="Verdana"/>
      </rPr>
      <t xml:space="preserve">4. </t>
    </r>
    <r>
      <rPr>
        <b/>
        <sz val="9"/>
        <color theme="1"/>
        <rFont val="Verdana Bold"/>
      </rPr>
      <t>Szakmai megvalósításhoz kapcsolódó egyéb költségek:</t>
    </r>
  </si>
  <si>
    <t>5.6 Az elszámolhatóság további feltételei</t>
  </si>
  <si>
    <t>􏰃 műszaki eszközök felújítási, karbantartási költségei, eszközök leszerelési költsége,</t>
  </si>
  <si>
    <r>
      <t>􏰂</t>
    </r>
    <r>
      <rPr>
        <b/>
        <sz val="9"/>
        <color theme="1"/>
        <rFont val="Verdana"/>
      </rPr>
      <t xml:space="preserve"> 5. </t>
    </r>
    <r>
      <rPr>
        <b/>
        <sz val="9"/>
        <color theme="1"/>
        <rFont val="Verdana Bold"/>
      </rPr>
      <t>Projektelőkészítési költségek:</t>
    </r>
  </si>
  <si>
    <t xml:space="preserve">􏰃 szállítási biztosítás és a vámkezelés költsége, </t>
  </si>
  <si>
    <t xml:space="preserve">􏰃 azon eszközök, berendezések, amelyek a támogatási kérelem benyújtása előtt bérleti vagy egyéb hasonló konstrukció keretében, továbbá tesztelési, próbaüzemi céllal a támogatást igénylőnél bármely telephelyen már használatban voltak, </t>
  </si>
  <si>
    <t xml:space="preserve">􏰃 készletek beszerzése, </t>
  </si>
  <si>
    <t xml:space="preserve">􏰃 termelési és/vagy szolgáltatási jellegű licenc, know-how éves ismétlődő (megújítási, forgalom utáni) díja, </t>
  </si>
  <si>
    <t xml:space="preserve">􏰃 nem termelési és/vagy szolgáltatási jellegű know-how vásárlása a szoftverek kivételével, </t>
  </si>
  <si>
    <t>􏰃 informatikai eszközök felújítási, karbantartási költsége, terméktámogatási díj,</t>
  </si>
  <si>
    <t>􏰃 szóbeli tanácsadás.</t>
  </si>
  <si>
    <t xml:space="preserve">􏰃 reprezentációs költségek, </t>
  </si>
  <si>
    <t xml:space="preserve">􏰃 utazási- és szállásköltségek, kivéve az 5.5. 1) b) pontban nevesített utazási- és szállásköltségeket, </t>
  </si>
  <si>
    <t>􏰃 irodabútor,</t>
  </si>
  <si>
    <t xml:space="preserve">a) A projekt előkészítéshez kapcsolódó költségek a megvalósítási időszak alatt is elszámolhatóak, amennyiben a megvalósítás egyes fázisainak előkészítéséhez kapcsolódnak. </t>
  </si>
  <si>
    <t xml:space="preserve">􏰃 telephelyre történő áttelepítési költsége, </t>
  </si>
  <si>
    <t>Beérkezés dátuma:</t>
  </si>
  <si>
    <t>Pályázati azonosító:</t>
  </si>
  <si>
    <t>Kelt:...............................................................</t>
  </si>
  <si>
    <t>cégszerű aláírás</t>
  </si>
  <si>
    <t>A pályázati csomag beküldendő dokumentumai:</t>
  </si>
  <si>
    <t>INKUBÁCIÓS KÉRELEM</t>
  </si>
  <si>
    <t>ADATLAP</t>
  </si>
  <si>
    <t>NYILATKOZAT</t>
  </si>
  <si>
    <t>Felhívjuk a pályázó figyelmét, hogy jelen KÖLTSÉGVETÉSI TERV a BNL Start Partners inkubátor pályázati csomag része. Az KÖLTSÉGVETÉSI TERV kizárólag a pályázati csomag többi dokumentumával együtt beküldve érvényes, önmagában a KÖLTSÉGVETÉSI TERV nem minősül pályázatnak.</t>
  </si>
  <si>
    <t>MÉRFÖLDKÖVENKÉNTI BONTÁS</t>
  </si>
  <si>
    <t xml:space="preserve">1. </t>
  </si>
  <si>
    <t>2.</t>
  </si>
  <si>
    <t>3.</t>
  </si>
  <si>
    <t>dátum</t>
  </si>
  <si>
    <t>2017.12.31.</t>
  </si>
  <si>
    <t>2018.06.30.</t>
  </si>
  <si>
    <t>2018.09.30</t>
  </si>
  <si>
    <t>A MINTA SEMMILYEN IRÁNYMUTATÁST VAGY KÖVETENDŐ TERVEZÉSI PÉLDÁT NEM JELENT, KIZÁRÓLAG A KITÖLTÉS LOGIKÁJÁT MUTATJA!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</si>
</sst>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 &quot;HUF&quot;"/>
  </numFmts>
  <fonts count="21" x14ac:knownFonts="1">
    <font>
      <sz val="12"/>
      <color theme="1"/>
      <name val="Calibri"/>
      <family val="2"/>
      <scheme val="minor"/>
    </font>
    <font>
      <b/>
      <sz val="12"/>
      <color theme="1"/>
      <name val="Calibri"/>
      <family val="2"/>
      <scheme val="minor"/>
    </font>
    <font>
      <u/>
      <sz val="12"/>
      <color theme="10"/>
      <name val="Calibri"/>
      <family val="2"/>
      <scheme val="minor"/>
    </font>
    <font>
      <u/>
      <sz val="12"/>
      <color theme="11"/>
      <name val="Calibri"/>
      <family val="2"/>
      <scheme val="minor"/>
    </font>
    <font>
      <b/>
      <sz val="16"/>
      <color rgb="FF000000"/>
      <name val="Calibri"/>
      <family val="2"/>
      <charset val="238"/>
      <scheme val="minor"/>
    </font>
    <font>
      <sz val="12"/>
      <color theme="1"/>
      <name val="Verdana"/>
    </font>
    <font>
      <sz val="12"/>
      <name val="Calibri"/>
      <scheme val="minor"/>
    </font>
    <font>
      <b/>
      <sz val="16"/>
      <color rgb="FF000000"/>
      <name val="Verdana"/>
    </font>
    <font>
      <b/>
      <sz val="16"/>
      <color theme="1"/>
      <name val="Verdana"/>
    </font>
    <font>
      <sz val="12"/>
      <color rgb="FF000000"/>
      <name val="Verdana"/>
    </font>
    <font>
      <b/>
      <sz val="14"/>
      <color rgb="FF000000"/>
      <name val="Verdana"/>
    </font>
    <font>
      <b/>
      <sz val="12"/>
      <color theme="1"/>
      <name val="Verdana"/>
    </font>
    <font>
      <i/>
      <sz val="12"/>
      <color theme="5"/>
      <name val="Verdana"/>
    </font>
    <font>
      <i/>
      <sz val="12"/>
      <color theme="5"/>
      <name val="Calibri"/>
      <family val="2"/>
      <scheme val="minor"/>
    </font>
    <font>
      <sz val="9"/>
      <color theme="1"/>
      <name val="Verdana"/>
    </font>
    <font>
      <b/>
      <sz val="9"/>
      <color theme="1"/>
      <name val="Verdana"/>
    </font>
    <font>
      <sz val="10"/>
      <color theme="1"/>
      <name val="Verdana"/>
    </font>
    <font>
      <b/>
      <sz val="9"/>
      <color theme="1"/>
      <name val="Verdana Bold"/>
    </font>
    <font>
      <i/>
      <sz val="12"/>
      <color theme="1"/>
      <name val="Verdana"/>
    </font>
    <font>
      <i/>
      <sz val="12"/>
      <name val="Calibri"/>
      <scheme val="minor"/>
    </font>
    <font>
      <b/>
      <sz val="12"/>
      <color rgb="FFFF0000"/>
      <name val="Calibri"/>
      <scheme val="minor"/>
    </font>
  </fonts>
  <fills count="5">
    <fill>
      <patternFill patternType="none"/>
    </fill>
    <fill>
      <patternFill patternType="gray125"/>
    </fill>
    <fill>
      <patternFill patternType="solid">
        <fgColor rgb="FFFFFF00"/>
        <bgColor indexed="64"/>
      </patternFill>
    </fill>
    <fill>
      <patternFill patternType="solid">
        <fgColor theme="0" tint="-0.499984740745262"/>
        <bgColor indexed="64"/>
      </patternFill>
    </fill>
    <fill>
      <patternFill patternType="solid">
        <fgColor theme="0" tint="-0.14999847407452621"/>
        <bgColor indexed="64"/>
      </patternFill>
    </fill>
  </fills>
  <borders count="24">
    <border>
      <left/>
      <right/>
      <top/>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medium">
        <color auto="1"/>
      </bottom>
      <diagonal/>
    </border>
    <border>
      <left style="medium">
        <color auto="1"/>
      </left>
      <right style="thin">
        <color auto="1"/>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bottom style="thin">
        <color auto="1"/>
      </bottom>
      <diagonal/>
    </border>
    <border>
      <left/>
      <right/>
      <top style="thin">
        <color auto="1"/>
      </top>
      <bottom/>
      <diagonal/>
    </border>
  </borders>
  <cellStyleXfs count="111">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cellStyleXfs>
  <cellXfs count="104">
    <xf numFmtId="0" fontId="0" fillId="0" borderId="0" xfId="0"/>
    <xf numFmtId="0" fontId="4" fillId="0" borderId="0" xfId="0" applyFont="1"/>
    <xf numFmtId="0" fontId="0" fillId="0" borderId="0" xfId="0" applyAlignment="1">
      <alignment horizontal="center"/>
    </xf>
    <xf numFmtId="0" fontId="0" fillId="0" borderId="1" xfId="0" applyBorder="1" applyAlignment="1">
      <alignment horizontal="center"/>
    </xf>
    <xf numFmtId="0" fontId="0" fillId="0" borderId="1" xfId="0" applyBorder="1"/>
    <xf numFmtId="0" fontId="1" fillId="0" borderId="1" xfId="0" applyFont="1" applyBorder="1" applyAlignment="1">
      <alignment horizontal="left"/>
    </xf>
    <xf numFmtId="164" fontId="0" fillId="0" borderId="1" xfId="0" applyNumberFormat="1" applyBorder="1"/>
    <xf numFmtId="164" fontId="1" fillId="0" borderId="1" xfId="0" applyNumberFormat="1" applyFont="1" applyBorder="1"/>
    <xf numFmtId="0" fontId="0" fillId="2" borderId="0" xfId="0" applyFill="1"/>
    <xf numFmtId="0" fontId="0" fillId="0" borderId="1" xfId="0" applyBorder="1" applyAlignment="1">
      <alignment horizontal="left"/>
    </xf>
    <xf numFmtId="0" fontId="5" fillId="0" borderId="0" xfId="0" applyFont="1"/>
    <xf numFmtId="0" fontId="7" fillId="0" borderId="0" xfId="0" applyFont="1"/>
    <xf numFmtId="0" fontId="8" fillId="0" borderId="0" xfId="0" applyFont="1"/>
    <xf numFmtId="0" fontId="9" fillId="0" borderId="0" xfId="0" applyFont="1"/>
    <xf numFmtId="0" fontId="10" fillId="0" borderId="0" xfId="0" applyFont="1"/>
    <xf numFmtId="0" fontId="5" fillId="0" borderId="3" xfId="0" applyFont="1" applyBorder="1"/>
    <xf numFmtId="0" fontId="5" fillId="0" borderId="4" xfId="0" applyFont="1" applyBorder="1"/>
    <xf numFmtId="0" fontId="5" fillId="0" borderId="5" xfId="0" applyFont="1" applyBorder="1"/>
    <xf numFmtId="0" fontId="5" fillId="0" borderId="6" xfId="0" applyFont="1" applyBorder="1"/>
    <xf numFmtId="0" fontId="5" fillId="0" borderId="7" xfId="0" applyFont="1" applyBorder="1"/>
    <xf numFmtId="0" fontId="5" fillId="0" borderId="8" xfId="0" applyFont="1" applyBorder="1"/>
    <xf numFmtId="0" fontId="11" fillId="0" borderId="1" xfId="0" applyFont="1" applyBorder="1" applyAlignment="1">
      <alignment horizontal="center"/>
    </xf>
    <xf numFmtId="0" fontId="11" fillId="0" borderId="1" xfId="0" applyFont="1" applyBorder="1" applyAlignment="1">
      <alignment horizontal="center" wrapText="1"/>
    </xf>
    <xf numFmtId="0" fontId="11" fillId="0" borderId="0" xfId="0" applyFont="1" applyAlignment="1">
      <alignment horizontal="center"/>
    </xf>
    <xf numFmtId="0" fontId="11" fillId="0" borderId="3" xfId="0" applyFont="1" applyBorder="1" applyAlignment="1">
      <alignment horizontal="center"/>
    </xf>
    <xf numFmtId="0" fontId="11" fillId="0" borderId="9" xfId="0" applyFont="1" applyBorder="1" applyAlignment="1">
      <alignment horizontal="center"/>
    </xf>
    <xf numFmtId="0" fontId="11" fillId="0" borderId="9" xfId="0" applyFont="1" applyBorder="1" applyAlignment="1">
      <alignment horizontal="center" wrapText="1"/>
    </xf>
    <xf numFmtId="0" fontId="11" fillId="0" borderId="4" xfId="0" applyFont="1" applyBorder="1" applyAlignment="1">
      <alignment horizontal="center"/>
    </xf>
    <xf numFmtId="164" fontId="0" fillId="0" borderId="6" xfId="0" applyNumberFormat="1" applyBorder="1"/>
    <xf numFmtId="0" fontId="0" fillId="0" borderId="5" xfId="0" applyBorder="1" applyAlignment="1">
      <alignment horizontal="left"/>
    </xf>
    <xf numFmtId="0" fontId="0" fillId="0" borderId="5" xfId="0" applyBorder="1" applyAlignment="1">
      <alignment horizontal="center"/>
    </xf>
    <xf numFmtId="0" fontId="1" fillId="0" borderId="7" xfId="0" applyFont="1" applyBorder="1" applyAlignment="1">
      <alignment horizontal="left"/>
    </xf>
    <xf numFmtId="164" fontId="1" fillId="0" borderId="8" xfId="0" applyNumberFormat="1" applyFont="1" applyBorder="1"/>
    <xf numFmtId="0" fontId="11" fillId="0" borderId="5" xfId="0" quotePrefix="1" applyFont="1" applyBorder="1" applyAlignment="1">
      <alignment horizontal="left" wrapText="1"/>
    </xf>
    <xf numFmtId="0" fontId="12" fillId="0" borderId="5" xfId="0" applyFont="1" applyBorder="1" applyAlignment="1">
      <alignment horizontal="left"/>
    </xf>
    <xf numFmtId="164" fontId="13" fillId="0" borderId="1" xfId="0" applyNumberFormat="1" applyFont="1" applyBorder="1"/>
    <xf numFmtId="164" fontId="13" fillId="0" borderId="6" xfId="0" applyNumberFormat="1" applyFont="1" applyBorder="1"/>
    <xf numFmtId="0" fontId="13" fillId="0" borderId="0" xfId="0" applyFont="1"/>
    <xf numFmtId="0" fontId="11" fillId="0" borderId="1" xfId="0" quotePrefix="1" applyFont="1" applyBorder="1" applyAlignment="1">
      <alignment horizontal="left" wrapText="1"/>
    </xf>
    <xf numFmtId="0" fontId="12" fillId="0" borderId="1" xfId="0" applyFont="1" applyBorder="1" applyAlignment="1">
      <alignment horizontal="left"/>
    </xf>
    <xf numFmtId="0" fontId="11" fillId="0" borderId="1" xfId="0" applyFont="1" applyBorder="1" applyAlignment="1">
      <alignment vertical="center" wrapText="1"/>
    </xf>
    <xf numFmtId="0" fontId="12" fillId="0" borderId="1" xfId="0" applyFont="1" applyBorder="1"/>
    <xf numFmtId="0" fontId="5" fillId="0" borderId="1" xfId="0" applyFont="1" applyBorder="1"/>
    <xf numFmtId="0" fontId="12" fillId="0" borderId="1" xfId="0" applyFont="1" applyBorder="1" applyAlignment="1">
      <alignment vertical="center" wrapText="1"/>
    </xf>
    <xf numFmtId="0" fontId="5" fillId="0" borderId="1" xfId="0" applyFont="1" applyBorder="1" applyAlignment="1">
      <alignment vertical="center" wrapText="1"/>
    </xf>
    <xf numFmtId="0" fontId="5" fillId="0" borderId="1" xfId="0" applyFont="1" applyFill="1" applyBorder="1" applyAlignment="1">
      <alignment horizontal="left"/>
    </xf>
    <xf numFmtId="0" fontId="0" fillId="3" borderId="1" xfId="0" applyFill="1" applyBorder="1"/>
    <xf numFmtId="164" fontId="0" fillId="3" borderId="1" xfId="0" applyNumberFormat="1" applyFill="1" applyBorder="1"/>
    <xf numFmtId="0" fontId="13" fillId="3" borderId="1" xfId="0" applyFont="1" applyFill="1" applyBorder="1"/>
    <xf numFmtId="164" fontId="13" fillId="3" borderId="1" xfId="0" applyNumberFormat="1" applyFont="1" applyFill="1" applyBorder="1"/>
    <xf numFmtId="164" fontId="6" fillId="3" borderId="1" xfId="0" applyNumberFormat="1" applyFont="1" applyFill="1" applyBorder="1"/>
    <xf numFmtId="0" fontId="0" fillId="0" borderId="0" xfId="0" applyFill="1"/>
    <xf numFmtId="0" fontId="0" fillId="3" borderId="1" xfId="0" applyFill="1" applyBorder="1" applyAlignment="1">
      <alignment horizontal="center"/>
    </xf>
    <xf numFmtId="0" fontId="13" fillId="3" borderId="1" xfId="0" applyFont="1" applyFill="1" applyBorder="1" applyAlignment="1">
      <alignment horizontal="center"/>
    </xf>
    <xf numFmtId="0" fontId="1" fillId="0" borderId="11" xfId="0" applyFont="1" applyBorder="1" applyAlignment="1">
      <alignment horizontal="left"/>
    </xf>
    <xf numFmtId="0" fontId="0" fillId="0" borderId="12" xfId="0" applyBorder="1"/>
    <xf numFmtId="0" fontId="0" fillId="0" borderId="12" xfId="0" applyBorder="1" applyAlignment="1">
      <alignment horizontal="center"/>
    </xf>
    <xf numFmtId="164" fontId="0" fillId="0" borderId="13" xfId="0" applyNumberFormat="1" applyBorder="1"/>
    <xf numFmtId="0" fontId="5" fillId="0" borderId="5" xfId="0" applyFont="1" applyFill="1" applyBorder="1" applyAlignment="1">
      <alignment horizontal="left"/>
    </xf>
    <xf numFmtId="0" fontId="11" fillId="0" borderId="5" xfId="0" applyFont="1" applyBorder="1" applyAlignment="1">
      <alignment vertical="center" wrapText="1"/>
    </xf>
    <xf numFmtId="0" fontId="12" fillId="0" borderId="5" xfId="0" applyFont="1" applyBorder="1"/>
    <xf numFmtId="0" fontId="12" fillId="0" borderId="5" xfId="0" applyFont="1" applyBorder="1" applyAlignment="1">
      <alignment vertical="center" wrapText="1"/>
    </xf>
    <xf numFmtId="0" fontId="5" fillId="0" borderId="5" xfId="0" applyFont="1" applyBorder="1" applyAlignment="1">
      <alignment vertical="center" wrapText="1"/>
    </xf>
    <xf numFmtId="0" fontId="0" fillId="3" borderId="10" xfId="0" applyFill="1" applyBorder="1"/>
    <xf numFmtId="0" fontId="0" fillId="3" borderId="10" xfId="0" applyFill="1" applyBorder="1" applyAlignment="1">
      <alignment horizontal="center"/>
    </xf>
    <xf numFmtId="164" fontId="0" fillId="3" borderId="10" xfId="0" applyNumberFormat="1" applyFill="1" applyBorder="1"/>
    <xf numFmtId="0" fontId="12" fillId="0" borderId="5" xfId="0" applyFont="1" applyBorder="1" applyAlignment="1">
      <alignment wrapText="1"/>
    </xf>
    <xf numFmtId="0" fontId="14" fillId="0" borderId="0" xfId="0" applyFont="1"/>
    <xf numFmtId="0" fontId="14" fillId="0" borderId="0" xfId="0" applyFont="1" applyAlignment="1">
      <alignment horizontal="left" vertical="center" indent="2"/>
    </xf>
    <xf numFmtId="0" fontId="5" fillId="0" borderId="0" xfId="0" applyFont="1" applyAlignment="1">
      <alignment horizontal="left" vertical="center" indent="1"/>
    </xf>
    <xf numFmtId="0" fontId="15" fillId="0" borderId="0" xfId="0" applyFont="1" applyAlignment="1">
      <alignment horizontal="left" vertical="center" indent="1"/>
    </xf>
    <xf numFmtId="0" fontId="14" fillId="0" borderId="0" xfId="0" applyFont="1" applyAlignment="1">
      <alignment horizontal="left" vertical="center" indent="1"/>
    </xf>
    <xf numFmtId="0" fontId="5" fillId="0" borderId="0" xfId="0" applyFont="1" applyAlignment="1">
      <alignment horizontal="left" vertical="center" indent="2"/>
    </xf>
    <xf numFmtId="0" fontId="15" fillId="0" borderId="0" xfId="0" applyFont="1"/>
    <xf numFmtId="0" fontId="11" fillId="0" borderId="0" xfId="0" applyFont="1"/>
    <xf numFmtId="0" fontId="11" fillId="0" borderId="0" xfId="0" applyFont="1" applyAlignment="1">
      <alignment horizontal="left" vertical="center" indent="1"/>
    </xf>
    <xf numFmtId="0" fontId="11" fillId="0" borderId="2" xfId="0" applyFont="1" applyBorder="1"/>
    <xf numFmtId="0" fontId="5" fillId="4" borderId="16" xfId="0" applyFont="1" applyFill="1" applyBorder="1"/>
    <xf numFmtId="0" fontId="5" fillId="4" borderId="17" xfId="0" applyFont="1" applyFill="1" applyBorder="1"/>
    <xf numFmtId="0" fontId="5" fillId="4" borderId="18" xfId="0" applyFont="1" applyFill="1" applyBorder="1"/>
    <xf numFmtId="0" fontId="5" fillId="4" borderId="19" xfId="0" applyFont="1" applyFill="1" applyBorder="1"/>
    <xf numFmtId="0" fontId="5" fillId="4" borderId="20" xfId="0" applyFont="1" applyFill="1" applyBorder="1"/>
    <xf numFmtId="0" fontId="5" fillId="4" borderId="21" xfId="0" applyFont="1" applyFill="1" applyBorder="1"/>
    <xf numFmtId="0" fontId="16" fillId="0" borderId="0" xfId="0" applyFont="1" applyAlignment="1">
      <alignment horizontal="justify" vertical="center"/>
    </xf>
    <xf numFmtId="0" fontId="0" fillId="0" borderId="22" xfId="0" applyBorder="1" applyAlignment="1">
      <alignment horizontal="center"/>
    </xf>
    <xf numFmtId="0" fontId="0" fillId="0" borderId="23" xfId="0" applyBorder="1" applyAlignment="1">
      <alignment horizontal="center"/>
    </xf>
    <xf numFmtId="0" fontId="16" fillId="0" borderId="0" xfId="0" applyFont="1" applyAlignment="1">
      <alignment horizontal="left" vertical="center" wrapText="1"/>
    </xf>
    <xf numFmtId="0" fontId="15" fillId="0" borderId="14" xfId="0" applyFont="1" applyBorder="1" applyAlignment="1">
      <alignment horizontal="center" vertical="center" wrapText="1"/>
    </xf>
    <xf numFmtId="0" fontId="15" fillId="0" borderId="15" xfId="0" applyFont="1" applyBorder="1" applyAlignment="1">
      <alignment horizontal="center" vertical="center" wrapText="1"/>
    </xf>
    <xf numFmtId="0" fontId="14" fillId="0" borderId="14" xfId="0" applyFont="1" applyBorder="1" applyAlignment="1">
      <alignment horizontal="center" vertical="center" wrapText="1"/>
    </xf>
    <xf numFmtId="0" fontId="14" fillId="0" borderId="15" xfId="0" applyFont="1" applyBorder="1" applyAlignment="1">
      <alignment horizontal="center" vertical="center" wrapText="1"/>
    </xf>
    <xf numFmtId="0" fontId="13" fillId="0" borderId="1" xfId="0" applyFont="1" applyBorder="1"/>
    <xf numFmtId="0" fontId="12" fillId="0" borderId="1" xfId="0" applyFont="1" applyBorder="1" applyAlignment="1">
      <alignment wrapText="1"/>
    </xf>
    <xf numFmtId="0" fontId="18" fillId="0" borderId="1" xfId="0" applyFont="1" applyBorder="1" applyAlignment="1">
      <alignment horizontal="center"/>
    </xf>
    <xf numFmtId="0" fontId="13" fillId="0" borderId="1" xfId="0" applyFont="1" applyFill="1" applyBorder="1"/>
    <xf numFmtId="0" fontId="0" fillId="0" borderId="1" xfId="0" applyFill="1" applyBorder="1"/>
    <xf numFmtId="164" fontId="13" fillId="0" borderId="1" xfId="0" applyNumberFormat="1" applyFont="1" applyFill="1" applyBorder="1"/>
    <xf numFmtId="164" fontId="19" fillId="3" borderId="1" xfId="0" applyNumberFormat="1" applyFont="1" applyFill="1" applyBorder="1"/>
    <xf numFmtId="0" fontId="19" fillId="3" borderId="1" xfId="0" applyFont="1" applyFill="1" applyBorder="1"/>
    <xf numFmtId="0" fontId="6" fillId="3" borderId="1" xfId="0" applyFont="1" applyFill="1" applyBorder="1"/>
    <xf numFmtId="0" fontId="18" fillId="0" borderId="1" xfId="0" applyFont="1" applyBorder="1" applyAlignment="1">
      <alignment horizontal="center" vertical="center" wrapText="1"/>
    </xf>
    <xf numFmtId="0" fontId="20" fillId="0" borderId="0" xfId="0" applyFont="1"/>
    <xf numFmtId="164" fontId="0" fillId="0" borderId="1" xfId="0" applyNumberFormat="1" applyFill="1" applyBorder="1"/>
    <xf numFmtId="0" fontId="1" fillId="0" borderId="1" xfId="0" applyFont="1" applyBorder="1"/>
  </cellXfs>
  <cellStyles count="111">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Normal" xfId="0" builtinId="0"/>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theme" Target="theme/theme1.xml"/><Relationship Id="rId6" Type="http://schemas.openxmlformats.org/officeDocument/2006/relationships/styles" Target="styles.xml"/><Relationship Id="rId7" Type="http://schemas.openxmlformats.org/officeDocument/2006/relationships/sharedStrings" Target="sharedStrings.xml"/><Relationship Id="rId8"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1</xdr:rowOff>
    </xdr:from>
    <xdr:to>
      <xdr:col>0</xdr:col>
      <xdr:colOff>3416300</xdr:colOff>
      <xdr:row>8</xdr:row>
      <xdr:rowOff>38101</xdr:rowOff>
    </xdr:to>
    <xdr:pic>
      <xdr:nvPicPr>
        <xdr:cNvPr id="2" name="Picture 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0501"/>
          <a:ext cx="3416300" cy="1536700"/>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63"/>
  <sheetViews>
    <sheetView tabSelected="1" workbookViewId="0">
      <selection activeCell="O19" sqref="O19"/>
    </sheetView>
  </sheetViews>
  <sheetFormatPr baseColWidth="10" defaultRowHeight="15" x14ac:dyDescent="0"/>
  <cols>
    <col min="1" max="1" width="49.33203125" customWidth="1"/>
    <col min="2" max="2" width="41.83203125" customWidth="1"/>
    <col min="3" max="3" width="14.33203125" customWidth="1"/>
    <col min="4" max="4" width="12.5" customWidth="1"/>
    <col min="5" max="5" width="13.5" customWidth="1"/>
    <col min="6" max="6" width="15.1640625" customWidth="1"/>
    <col min="7" max="7" width="14" customWidth="1"/>
    <col min="8" max="8" width="14.33203125" customWidth="1"/>
    <col min="10" max="10" width="1.5" customWidth="1"/>
    <col min="11" max="11" width="12.33203125" customWidth="1"/>
    <col min="12" max="12" width="12.1640625" customWidth="1"/>
    <col min="13" max="13" width="13.1640625" customWidth="1"/>
    <col min="14" max="14" width="14.6640625" customWidth="1"/>
  </cols>
  <sheetData>
    <row r="2" spans="1:14" s="10" customFormat="1" ht="16"/>
    <row r="3" spans="1:14" s="10" customFormat="1" ht="20">
      <c r="C3" s="11" t="s">
        <v>0</v>
      </c>
      <c r="E3" s="12"/>
    </row>
    <row r="4" spans="1:14" s="10" customFormat="1" ht="16">
      <c r="C4" s="13"/>
    </row>
    <row r="5" spans="1:14" s="10" customFormat="1" ht="16">
      <c r="C5" s="13" t="s">
        <v>1</v>
      </c>
    </row>
    <row r="6" spans="1:14" s="10" customFormat="1" ht="16">
      <c r="C6" s="13" t="s">
        <v>2</v>
      </c>
    </row>
    <row r="7" spans="1:14" s="10" customFormat="1" ht="16"/>
    <row r="8" spans="1:14" s="10" customFormat="1" ht="18">
      <c r="C8" s="14" t="s">
        <v>50</v>
      </c>
    </row>
    <row r="9" spans="1:14" s="10" customFormat="1" ht="16"/>
    <row r="10" spans="1:14" s="10" customFormat="1" ht="17" thickBot="1"/>
    <row r="11" spans="1:14" s="10" customFormat="1" ht="16">
      <c r="A11" s="15" t="s">
        <v>3</v>
      </c>
      <c r="B11" s="16"/>
      <c r="F11" s="77" t="s">
        <v>181</v>
      </c>
      <c r="G11" s="78"/>
      <c r="H11" s="78"/>
      <c r="I11" s="79"/>
    </row>
    <row r="12" spans="1:14" s="10" customFormat="1" ht="17" thickBot="1">
      <c r="A12" s="17" t="s">
        <v>5</v>
      </c>
      <c r="B12" s="18"/>
      <c r="F12" s="80" t="s">
        <v>182</v>
      </c>
      <c r="G12" s="81"/>
      <c r="H12" s="81"/>
      <c r="I12" s="82"/>
    </row>
    <row r="13" spans="1:14" s="10" customFormat="1" ht="16">
      <c r="A13" s="17" t="s">
        <v>4</v>
      </c>
      <c r="B13" s="18"/>
      <c r="K13" s="10" t="s">
        <v>190</v>
      </c>
    </row>
    <row r="14" spans="1:14" s="10" customFormat="1" ht="17" thickBot="1">
      <c r="A14" s="19" t="s">
        <v>17</v>
      </c>
      <c r="B14" s="20"/>
    </row>
    <row r="15" spans="1:14" s="10" customFormat="1" ht="16">
      <c r="K15" s="42" t="s">
        <v>191</v>
      </c>
      <c r="L15" s="42" t="s">
        <v>192</v>
      </c>
      <c r="M15" s="42" t="s">
        <v>193</v>
      </c>
      <c r="N15" s="42" t="s">
        <v>25</v>
      </c>
    </row>
    <row r="16" spans="1:14" s="23" customFormat="1" ht="32">
      <c r="A16" s="21" t="s">
        <v>36</v>
      </c>
      <c r="B16" s="21" t="s">
        <v>35</v>
      </c>
      <c r="C16" s="22" t="s">
        <v>10</v>
      </c>
      <c r="D16" s="21" t="s">
        <v>11</v>
      </c>
      <c r="E16" s="22" t="s">
        <v>12</v>
      </c>
      <c r="F16" s="22" t="s">
        <v>13</v>
      </c>
      <c r="G16" s="21" t="s">
        <v>8</v>
      </c>
      <c r="H16" s="21" t="s">
        <v>22</v>
      </c>
      <c r="I16" s="21" t="s">
        <v>9</v>
      </c>
      <c r="K16" s="93" t="s">
        <v>194</v>
      </c>
      <c r="L16" s="93" t="s">
        <v>194</v>
      </c>
      <c r="M16" s="93" t="s">
        <v>194</v>
      </c>
      <c r="N16" s="21"/>
    </row>
    <row r="17" spans="1:14" ht="32">
      <c r="A17" s="38" t="s">
        <v>37</v>
      </c>
      <c r="B17" s="46"/>
      <c r="C17" s="46"/>
      <c r="D17" s="46"/>
      <c r="E17" s="47"/>
      <c r="F17" s="47"/>
      <c r="G17" s="47"/>
      <c r="H17" s="47"/>
      <c r="I17" s="6">
        <f>I18+I21</f>
        <v>0</v>
      </c>
      <c r="K17" s="95">
        <f>K18+K21</f>
        <v>0</v>
      </c>
      <c r="L17" s="95">
        <f t="shared" ref="L17:N17" si="0">L18+L21</f>
        <v>0</v>
      </c>
      <c r="M17" s="95">
        <f t="shared" si="0"/>
        <v>0</v>
      </c>
      <c r="N17" s="95">
        <f t="shared" si="0"/>
        <v>0</v>
      </c>
    </row>
    <row r="18" spans="1:14" s="37" customFormat="1" ht="16" customHeight="1">
      <c r="A18" s="39" t="s">
        <v>38</v>
      </c>
      <c r="B18" s="48"/>
      <c r="C18" s="48"/>
      <c r="D18" s="48"/>
      <c r="E18" s="49"/>
      <c r="F18" s="49"/>
      <c r="G18" s="49"/>
      <c r="H18" s="49"/>
      <c r="I18" s="35">
        <f>SUM(I19:I20)</f>
        <v>0</v>
      </c>
      <c r="K18" s="94">
        <f>SUM(K19:K20)</f>
        <v>0</v>
      </c>
      <c r="L18" s="94">
        <f t="shared" ref="L18:N18" si="1">SUM(L19:L20)</f>
        <v>0</v>
      </c>
      <c r="M18" s="94">
        <f t="shared" si="1"/>
        <v>0</v>
      </c>
      <c r="N18" s="94">
        <f t="shared" si="1"/>
        <v>0</v>
      </c>
    </row>
    <row r="19" spans="1:14" ht="16" customHeight="1">
      <c r="A19" s="45"/>
      <c r="B19" s="4"/>
      <c r="C19" s="4"/>
      <c r="D19" s="4"/>
      <c r="E19" s="50"/>
      <c r="F19" s="50"/>
      <c r="G19" s="6"/>
      <c r="H19" s="6">
        <f>G19*1.235</f>
        <v>0</v>
      </c>
      <c r="I19" s="6">
        <f>D19*H19</f>
        <v>0</v>
      </c>
      <c r="K19" s="46"/>
      <c r="L19" s="46"/>
      <c r="M19" s="46"/>
      <c r="N19" s="46">
        <f>SUM(K19:M19)</f>
        <v>0</v>
      </c>
    </row>
    <row r="20" spans="1:14" ht="16" customHeight="1">
      <c r="A20" s="45"/>
      <c r="B20" s="4"/>
      <c r="C20" s="4"/>
      <c r="D20" s="4"/>
      <c r="E20" s="50"/>
      <c r="F20" s="50"/>
      <c r="G20" s="6"/>
      <c r="H20" s="6">
        <f>G20*1.235</f>
        <v>0</v>
      </c>
      <c r="I20" s="6">
        <f>D20*H20</f>
        <v>0</v>
      </c>
      <c r="K20" s="46"/>
      <c r="L20" s="46"/>
      <c r="M20" s="46"/>
      <c r="N20" s="46">
        <f>SUM(K20:M20)</f>
        <v>0</v>
      </c>
    </row>
    <row r="21" spans="1:14" s="37" customFormat="1" ht="16" customHeight="1">
      <c r="A21" s="39" t="s">
        <v>39</v>
      </c>
      <c r="B21" s="48"/>
      <c r="C21" s="48"/>
      <c r="D21" s="48"/>
      <c r="E21" s="49"/>
      <c r="F21" s="49"/>
      <c r="G21" s="49"/>
      <c r="H21" s="49"/>
      <c r="I21" s="35">
        <f>SUM(I22:I23)</f>
        <v>0</v>
      </c>
      <c r="K21" s="94">
        <f>SUM(K22:K23)</f>
        <v>0</v>
      </c>
      <c r="L21" s="94">
        <f t="shared" ref="L21:N21" si="2">SUM(L22:L23)</f>
        <v>0</v>
      </c>
      <c r="M21" s="94">
        <f t="shared" si="2"/>
        <v>0</v>
      </c>
      <c r="N21" s="94">
        <f t="shared" si="2"/>
        <v>0</v>
      </c>
    </row>
    <row r="22" spans="1:14" ht="15" customHeight="1">
      <c r="A22" s="9"/>
      <c r="B22" s="4"/>
      <c r="C22" s="4"/>
      <c r="D22" s="4"/>
      <c r="E22" s="6"/>
      <c r="F22" s="6"/>
      <c r="G22" s="47"/>
      <c r="H22" s="47"/>
      <c r="I22" s="6"/>
      <c r="K22" s="46"/>
      <c r="L22" s="46"/>
      <c r="M22" s="46"/>
      <c r="N22" s="46">
        <f>SUM(K22:M22)</f>
        <v>0</v>
      </c>
    </row>
    <row r="23" spans="1:14" ht="15" customHeight="1">
      <c r="A23" s="9"/>
      <c r="B23" s="4"/>
      <c r="C23" s="4"/>
      <c r="D23" s="4"/>
      <c r="E23" s="6"/>
      <c r="F23" s="6"/>
      <c r="G23" s="47"/>
      <c r="H23" s="47"/>
      <c r="I23" s="6"/>
      <c r="K23" s="46"/>
      <c r="L23" s="46"/>
      <c r="M23" s="46"/>
      <c r="N23" s="46">
        <f>SUM(K23:M23)</f>
        <v>0</v>
      </c>
    </row>
    <row r="24" spans="1:14" ht="32">
      <c r="A24" s="40" t="s">
        <v>40</v>
      </c>
      <c r="B24" s="46"/>
      <c r="C24" s="46"/>
      <c r="D24" s="46"/>
      <c r="E24" s="47"/>
      <c r="F24" s="47"/>
      <c r="G24" s="47"/>
      <c r="H24" s="47"/>
      <c r="I24" s="6">
        <f>I25+I28+I31+I34</f>
        <v>0</v>
      </c>
      <c r="K24" s="4">
        <f>K25+K28+K31+K34</f>
        <v>0</v>
      </c>
      <c r="L24" s="4">
        <f t="shared" ref="L24:N24" si="3">L25+L28+L31+L34</f>
        <v>0</v>
      </c>
      <c r="M24" s="4">
        <f t="shared" si="3"/>
        <v>0</v>
      </c>
      <c r="N24" s="4">
        <f t="shared" si="3"/>
        <v>0</v>
      </c>
    </row>
    <row r="25" spans="1:14" s="37" customFormat="1" ht="16">
      <c r="A25" s="41" t="s">
        <v>41</v>
      </c>
      <c r="B25" s="48"/>
      <c r="C25" s="48"/>
      <c r="D25" s="48"/>
      <c r="E25" s="49"/>
      <c r="F25" s="49"/>
      <c r="G25" s="49"/>
      <c r="H25" s="49"/>
      <c r="I25" s="35">
        <f>SUM(I26:I27)</f>
        <v>0</v>
      </c>
      <c r="K25" s="91">
        <f>SUM(K26:K27)</f>
        <v>0</v>
      </c>
      <c r="L25" s="91">
        <f t="shared" ref="L25:N25" si="4">SUM(L26:L27)</f>
        <v>0</v>
      </c>
      <c r="M25" s="91">
        <f t="shared" si="4"/>
        <v>0</v>
      </c>
      <c r="N25" s="91">
        <f t="shared" si="4"/>
        <v>0</v>
      </c>
    </row>
    <row r="26" spans="1:14" ht="16">
      <c r="A26" s="42"/>
      <c r="B26" s="4"/>
      <c r="C26" s="4"/>
      <c r="D26" s="4"/>
      <c r="E26" s="6"/>
      <c r="F26" s="6"/>
      <c r="G26" s="47"/>
      <c r="H26" s="47"/>
      <c r="I26" s="6"/>
      <c r="K26" s="46"/>
      <c r="L26" s="46"/>
      <c r="M26" s="46"/>
      <c r="N26" s="46">
        <f>SUM(K26:M26)</f>
        <v>0</v>
      </c>
    </row>
    <row r="27" spans="1:14">
      <c r="A27" s="3"/>
      <c r="B27" s="4"/>
      <c r="C27" s="4"/>
      <c r="D27" s="4"/>
      <c r="E27" s="6"/>
      <c r="F27" s="6"/>
      <c r="G27" s="47"/>
      <c r="H27" s="47"/>
      <c r="I27" s="6"/>
      <c r="K27" s="46"/>
      <c r="L27" s="46"/>
      <c r="M27" s="46"/>
      <c r="N27" s="46">
        <f>SUM(K27:M27)</f>
        <v>0</v>
      </c>
    </row>
    <row r="28" spans="1:14" s="37" customFormat="1" ht="16">
      <c r="A28" s="43" t="s">
        <v>42</v>
      </c>
      <c r="B28" s="48"/>
      <c r="C28" s="48"/>
      <c r="D28" s="48"/>
      <c r="E28" s="49"/>
      <c r="F28" s="49"/>
      <c r="G28" s="49"/>
      <c r="H28" s="49"/>
      <c r="I28" s="35">
        <f>SUM(I29:I30)</f>
        <v>0</v>
      </c>
      <c r="K28" s="91">
        <f>SUM(K29:K30)</f>
        <v>0</v>
      </c>
      <c r="L28" s="91">
        <f t="shared" ref="L28:N28" si="5">SUM(L29:L30)</f>
        <v>0</v>
      </c>
      <c r="M28" s="91">
        <f t="shared" si="5"/>
        <v>0</v>
      </c>
      <c r="N28" s="91">
        <f t="shared" si="5"/>
        <v>0</v>
      </c>
    </row>
    <row r="29" spans="1:14" ht="16">
      <c r="A29" s="44"/>
      <c r="B29" s="4"/>
      <c r="C29" s="4"/>
      <c r="D29" s="4"/>
      <c r="E29" s="6"/>
      <c r="F29" s="6"/>
      <c r="G29" s="47"/>
      <c r="H29" s="47"/>
      <c r="I29" s="6"/>
      <c r="K29" s="46"/>
      <c r="L29" s="46"/>
      <c r="M29" s="46"/>
      <c r="N29" s="46">
        <f>SUM(K29:M29)</f>
        <v>0</v>
      </c>
    </row>
    <row r="30" spans="1:14">
      <c r="A30" s="3"/>
      <c r="B30" s="4"/>
      <c r="C30" s="4"/>
      <c r="D30" s="4"/>
      <c r="E30" s="6"/>
      <c r="F30" s="6"/>
      <c r="G30" s="47"/>
      <c r="H30" s="47"/>
      <c r="I30" s="6"/>
      <c r="K30" s="46"/>
      <c r="L30" s="46"/>
      <c r="M30" s="46"/>
      <c r="N30" s="46">
        <f>SUM(K30:M30)</f>
        <v>0</v>
      </c>
    </row>
    <row r="31" spans="1:14" s="37" customFormat="1" ht="16">
      <c r="A31" s="41" t="s">
        <v>43</v>
      </c>
      <c r="B31" s="48"/>
      <c r="C31" s="48"/>
      <c r="D31" s="48"/>
      <c r="E31" s="49"/>
      <c r="F31" s="49"/>
      <c r="G31" s="49"/>
      <c r="H31" s="49"/>
      <c r="I31" s="35">
        <f>SUM(I32:I33)</f>
        <v>0</v>
      </c>
      <c r="K31" s="91">
        <f>SUM(K32:K33)</f>
        <v>0</v>
      </c>
      <c r="L31" s="91">
        <f t="shared" ref="L31:N31" si="6">SUM(L32:L33)</f>
        <v>0</v>
      </c>
      <c r="M31" s="91">
        <f t="shared" si="6"/>
        <v>0</v>
      </c>
      <c r="N31" s="91">
        <f t="shared" si="6"/>
        <v>0</v>
      </c>
    </row>
    <row r="32" spans="1:14" ht="16">
      <c r="A32" s="42"/>
      <c r="B32" s="4"/>
      <c r="C32" s="4"/>
      <c r="D32" s="4"/>
      <c r="E32" s="6"/>
      <c r="F32" s="6"/>
      <c r="G32" s="47"/>
      <c r="H32" s="47"/>
      <c r="I32" s="6"/>
      <c r="K32" s="46"/>
      <c r="L32" s="46"/>
      <c r="M32" s="46"/>
      <c r="N32" s="46">
        <f>SUM(K32:M32)</f>
        <v>0</v>
      </c>
    </row>
    <row r="33" spans="1:14">
      <c r="A33" s="3"/>
      <c r="B33" s="4"/>
      <c r="C33" s="4"/>
      <c r="D33" s="4"/>
      <c r="E33" s="6"/>
      <c r="F33" s="6"/>
      <c r="G33" s="47"/>
      <c r="H33" s="47"/>
      <c r="I33" s="6"/>
      <c r="K33" s="46"/>
      <c r="L33" s="46"/>
      <c r="M33" s="46"/>
      <c r="N33" s="46">
        <f>SUM(K33:M33)</f>
        <v>0</v>
      </c>
    </row>
    <row r="34" spans="1:14" ht="32">
      <c r="A34" s="66" t="s">
        <v>76</v>
      </c>
      <c r="B34" s="46"/>
      <c r="C34" s="46"/>
      <c r="D34" s="46"/>
      <c r="E34" s="47"/>
      <c r="F34" s="47"/>
      <c r="G34" s="47"/>
      <c r="H34" s="47"/>
      <c r="I34" s="35">
        <f>SUM(I35+I36)</f>
        <v>0</v>
      </c>
      <c r="K34" s="91">
        <f>SUM(K35:K36)</f>
        <v>0</v>
      </c>
      <c r="L34" s="91">
        <f t="shared" ref="L34:M34" si="7">SUM(L35:L36)</f>
        <v>0</v>
      </c>
      <c r="M34" s="91">
        <f t="shared" si="7"/>
        <v>0</v>
      </c>
      <c r="N34" s="91">
        <f>SUM(N35:N36)</f>
        <v>0</v>
      </c>
    </row>
    <row r="35" spans="1:14">
      <c r="A35" s="3"/>
      <c r="B35" s="4"/>
      <c r="C35" s="4"/>
      <c r="D35" s="4"/>
      <c r="E35" s="6"/>
      <c r="F35" s="6"/>
      <c r="G35" s="47"/>
      <c r="H35" s="47"/>
      <c r="I35" s="6"/>
      <c r="K35" s="46"/>
      <c r="L35" s="46"/>
      <c r="M35" s="46"/>
      <c r="N35" s="46">
        <f>SUM(K35:M35)</f>
        <v>0</v>
      </c>
    </row>
    <row r="36" spans="1:14">
      <c r="A36" s="3"/>
      <c r="B36" s="4"/>
      <c r="C36" s="4"/>
      <c r="D36" s="4"/>
      <c r="E36" s="6"/>
      <c r="F36" s="6"/>
      <c r="G36" s="47"/>
      <c r="H36" s="47"/>
      <c r="I36" s="6"/>
      <c r="K36" s="46"/>
      <c r="L36" s="46"/>
      <c r="M36" s="46"/>
      <c r="N36" s="46">
        <f>SUM(K36:M36)</f>
        <v>0</v>
      </c>
    </row>
    <row r="37" spans="1:14" ht="16">
      <c r="A37" s="40" t="s">
        <v>44</v>
      </c>
      <c r="B37" s="46"/>
      <c r="C37" s="46"/>
      <c r="D37" s="46"/>
      <c r="E37" s="47"/>
      <c r="F37" s="47"/>
      <c r="G37" s="47"/>
      <c r="H37" s="47"/>
      <c r="I37" s="6">
        <f>I38</f>
        <v>0</v>
      </c>
      <c r="K37" s="4">
        <f>K38</f>
        <v>0</v>
      </c>
      <c r="L37" s="4">
        <f t="shared" ref="L37:N37" si="8">L38</f>
        <v>0</v>
      </c>
      <c r="M37" s="4">
        <f t="shared" si="8"/>
        <v>0</v>
      </c>
      <c r="N37" s="4">
        <f t="shared" si="8"/>
        <v>0</v>
      </c>
    </row>
    <row r="38" spans="1:14" s="37" customFormat="1" ht="32">
      <c r="A38" s="92" t="s">
        <v>45</v>
      </c>
      <c r="B38" s="48"/>
      <c r="C38" s="48"/>
      <c r="D38" s="48"/>
      <c r="E38" s="49"/>
      <c r="F38" s="49"/>
      <c r="G38" s="49"/>
      <c r="H38" s="49"/>
      <c r="I38" s="35">
        <f>SUM(I39:I40)</f>
        <v>0</v>
      </c>
      <c r="K38" s="91">
        <f>SUM(K39:K40)</f>
        <v>0</v>
      </c>
      <c r="L38" s="91">
        <f t="shared" ref="L38:N38" si="9">SUM(L39:L40)</f>
        <v>0</v>
      </c>
      <c r="M38" s="91">
        <f t="shared" si="9"/>
        <v>0</v>
      </c>
      <c r="N38" s="91">
        <f t="shared" si="9"/>
        <v>0</v>
      </c>
    </row>
    <row r="39" spans="1:14" ht="16">
      <c r="A39" s="42"/>
      <c r="B39" s="4"/>
      <c r="C39" s="4"/>
      <c r="D39" s="4"/>
      <c r="E39" s="6"/>
      <c r="F39" s="6"/>
      <c r="G39" s="47"/>
      <c r="H39" s="47"/>
      <c r="I39" s="6"/>
      <c r="K39" s="46"/>
      <c r="L39" s="46"/>
      <c r="M39" s="46"/>
      <c r="N39" s="46">
        <f>SUM(K39:M39)</f>
        <v>0</v>
      </c>
    </row>
    <row r="40" spans="1:14">
      <c r="A40" s="3"/>
      <c r="B40" s="4"/>
      <c r="C40" s="4"/>
      <c r="D40" s="4"/>
      <c r="E40" s="6"/>
      <c r="F40" s="6"/>
      <c r="G40" s="47"/>
      <c r="H40" s="47"/>
      <c r="I40" s="6"/>
      <c r="K40" s="46"/>
      <c r="L40" s="46"/>
      <c r="M40" s="46"/>
      <c r="N40" s="46">
        <f>SUM(K40:M40)</f>
        <v>0</v>
      </c>
    </row>
    <row r="41" spans="1:14" ht="32">
      <c r="A41" s="40" t="s">
        <v>46</v>
      </c>
      <c r="B41" s="46"/>
      <c r="C41" s="46"/>
      <c r="D41" s="46"/>
      <c r="E41" s="47"/>
      <c r="F41" s="47"/>
      <c r="G41" s="47"/>
      <c r="H41" s="47"/>
      <c r="I41" s="6">
        <f>I42</f>
        <v>0</v>
      </c>
      <c r="K41" s="4">
        <f>K42</f>
        <v>0</v>
      </c>
      <c r="L41" s="4">
        <f t="shared" ref="L41:N41" si="10">L42</f>
        <v>0</v>
      </c>
      <c r="M41" s="4">
        <f t="shared" si="10"/>
        <v>0</v>
      </c>
      <c r="N41" s="4">
        <f t="shared" si="10"/>
        <v>0</v>
      </c>
    </row>
    <row r="42" spans="1:14" s="37" customFormat="1" ht="16">
      <c r="A42" s="41" t="s">
        <v>47</v>
      </c>
      <c r="B42" s="48"/>
      <c r="C42" s="48"/>
      <c r="D42" s="48"/>
      <c r="E42" s="49"/>
      <c r="F42" s="49"/>
      <c r="G42" s="49"/>
      <c r="H42" s="49"/>
      <c r="I42" s="35">
        <f>SUM(I43:I44)</f>
        <v>0</v>
      </c>
      <c r="K42" s="91">
        <f>SUM(K43:K44)</f>
        <v>0</v>
      </c>
      <c r="L42" s="91">
        <f t="shared" ref="L42:N42" si="11">SUM(L43:L44)</f>
        <v>0</v>
      </c>
      <c r="M42" s="91">
        <f t="shared" si="11"/>
        <v>0</v>
      </c>
      <c r="N42" s="91">
        <f t="shared" si="11"/>
        <v>0</v>
      </c>
    </row>
    <row r="43" spans="1:14" ht="16">
      <c r="A43" s="42"/>
      <c r="B43" s="4"/>
      <c r="C43" s="4"/>
      <c r="D43" s="4"/>
      <c r="E43" s="6"/>
      <c r="F43" s="6"/>
      <c r="G43" s="47"/>
      <c r="H43" s="47"/>
      <c r="I43" s="6"/>
      <c r="K43" s="46"/>
      <c r="L43" s="46"/>
      <c r="M43" s="46"/>
      <c r="N43" s="46">
        <f>SUM(K43:M43)</f>
        <v>0</v>
      </c>
    </row>
    <row r="44" spans="1:14">
      <c r="A44" s="3"/>
      <c r="B44" s="4"/>
      <c r="C44" s="4"/>
      <c r="D44" s="4"/>
      <c r="E44" s="6"/>
      <c r="F44" s="6"/>
      <c r="G44" s="47"/>
      <c r="H44" s="47"/>
      <c r="I44" s="6"/>
      <c r="K44" s="46"/>
      <c r="L44" s="46"/>
      <c r="M44" s="46"/>
      <c r="N44" s="46">
        <f>SUM(K44:M44)</f>
        <v>0</v>
      </c>
    </row>
    <row r="45" spans="1:14" ht="16">
      <c r="A45" s="40" t="s">
        <v>48</v>
      </c>
      <c r="B45" s="46"/>
      <c r="C45" s="46"/>
      <c r="D45" s="46"/>
      <c r="E45" s="47"/>
      <c r="F45" s="47"/>
      <c r="G45" s="47"/>
      <c r="H45" s="47"/>
      <c r="I45" s="6">
        <f>I46</f>
        <v>0</v>
      </c>
      <c r="K45" s="4">
        <f>K46</f>
        <v>0</v>
      </c>
      <c r="L45" s="4">
        <f t="shared" ref="L45:N45" si="12">L46</f>
        <v>0</v>
      </c>
      <c r="M45" s="4">
        <f t="shared" si="12"/>
        <v>0</v>
      </c>
      <c r="N45" s="4">
        <f t="shared" si="12"/>
        <v>0</v>
      </c>
    </row>
    <row r="46" spans="1:14" s="37" customFormat="1" ht="16">
      <c r="A46" s="43" t="s">
        <v>49</v>
      </c>
      <c r="B46" s="48"/>
      <c r="C46" s="48"/>
      <c r="D46" s="48"/>
      <c r="E46" s="49"/>
      <c r="F46" s="49"/>
      <c r="G46" s="49"/>
      <c r="H46" s="49"/>
      <c r="I46" s="35">
        <f>SUM(I47:I48)</f>
        <v>0</v>
      </c>
      <c r="K46" s="91">
        <f>SUM(K47:K48)</f>
        <v>0</v>
      </c>
      <c r="L46" s="91">
        <f t="shared" ref="L46:N46" si="13">SUM(L47:L48)</f>
        <v>0</v>
      </c>
      <c r="M46" s="91">
        <f t="shared" si="13"/>
        <v>0</v>
      </c>
      <c r="N46" s="91">
        <f t="shared" si="13"/>
        <v>0</v>
      </c>
    </row>
    <row r="47" spans="1:14" ht="16">
      <c r="A47" s="44"/>
      <c r="B47" s="4"/>
      <c r="C47" s="4"/>
      <c r="D47" s="4"/>
      <c r="E47" s="6"/>
      <c r="F47" s="6"/>
      <c r="G47" s="47"/>
      <c r="H47" s="47"/>
      <c r="I47" s="6"/>
      <c r="K47" s="46"/>
      <c r="L47" s="46"/>
      <c r="M47" s="46"/>
      <c r="N47" s="46">
        <f>SUM(K47:M47)</f>
        <v>0</v>
      </c>
    </row>
    <row r="48" spans="1:14" ht="16">
      <c r="A48" s="44"/>
      <c r="B48" s="4"/>
      <c r="C48" s="4"/>
      <c r="D48" s="4"/>
      <c r="E48" s="6"/>
      <c r="F48" s="6"/>
      <c r="G48" s="47"/>
      <c r="H48" s="47"/>
      <c r="I48" s="6"/>
      <c r="K48" s="46"/>
      <c r="L48" s="46"/>
      <c r="M48" s="46"/>
      <c r="N48" s="46">
        <f>SUM(K48:M48)</f>
        <v>0</v>
      </c>
    </row>
    <row r="49" spans="1:14">
      <c r="A49" s="5" t="s">
        <v>25</v>
      </c>
      <c r="B49" s="46"/>
      <c r="C49" s="46"/>
      <c r="D49" s="46"/>
      <c r="E49" s="47"/>
      <c r="F49" s="47"/>
      <c r="G49" s="47"/>
      <c r="H49" s="47"/>
      <c r="I49" s="7">
        <f>I17+I24+I37+I41+I45</f>
        <v>0</v>
      </c>
      <c r="K49" s="4">
        <f>K17+K24+K37+K41+K45</f>
        <v>0</v>
      </c>
      <c r="L49" s="4">
        <f t="shared" ref="L49:N49" si="14">L17+L24+L37+L41+L45</f>
        <v>0</v>
      </c>
      <c r="M49" s="4">
        <f t="shared" si="14"/>
        <v>0</v>
      </c>
      <c r="N49" s="103">
        <f t="shared" si="14"/>
        <v>0</v>
      </c>
    </row>
    <row r="50" spans="1:14" ht="16" thickBot="1">
      <c r="A50" s="2"/>
    </row>
    <row r="51" spans="1:14" ht="16" thickBot="1">
      <c r="A51" s="54" t="s">
        <v>79</v>
      </c>
      <c r="B51" s="55"/>
      <c r="C51" s="56"/>
      <c r="D51" s="55"/>
      <c r="E51" s="55"/>
      <c r="F51" s="55"/>
      <c r="G51" s="55"/>
      <c r="H51" s="55"/>
      <c r="I51" s="57">
        <f>I49*0.8</f>
        <v>0</v>
      </c>
    </row>
    <row r="52" spans="1:14">
      <c r="A52" s="2"/>
    </row>
    <row r="53" spans="1:14">
      <c r="A53" s="2"/>
    </row>
    <row r="54" spans="1:14">
      <c r="A54" t="s">
        <v>183</v>
      </c>
      <c r="E54" s="84"/>
      <c r="F54" s="84"/>
      <c r="G54" s="84"/>
      <c r="H54" s="84"/>
    </row>
    <row r="55" spans="1:14">
      <c r="E55" s="85" t="s">
        <v>184</v>
      </c>
      <c r="F55" s="85"/>
      <c r="G55" s="85"/>
      <c r="H55" s="85"/>
    </row>
    <row r="57" spans="1:14" ht="42" customHeight="1">
      <c r="A57" s="86" t="s">
        <v>189</v>
      </c>
      <c r="B57" s="86"/>
      <c r="C57" s="86"/>
    </row>
    <row r="58" spans="1:14" ht="5" customHeight="1">
      <c r="A58" s="83"/>
    </row>
    <row r="59" spans="1:14">
      <c r="A59" s="83" t="s">
        <v>185</v>
      </c>
    </row>
    <row r="60" spans="1:14">
      <c r="A60" s="83" t="s">
        <v>186</v>
      </c>
    </row>
    <row r="61" spans="1:14">
      <c r="A61" s="83" t="s">
        <v>187</v>
      </c>
    </row>
    <row r="62" spans="1:14">
      <c r="A62" s="83" t="s">
        <v>188</v>
      </c>
    </row>
    <row r="63" spans="1:14">
      <c r="A63" s="83" t="s">
        <v>0</v>
      </c>
    </row>
  </sheetData>
  <mergeCells count="3">
    <mergeCell ref="E54:H54"/>
    <mergeCell ref="E55:H55"/>
    <mergeCell ref="A57:C57"/>
  </mergeCells>
  <pageMargins left="0.75" right="0.75" top="1" bottom="1" header="0.5" footer="0.5"/>
  <pageSetup paperSize="9" orientation="portrait" horizontalDpi="4294967292" verticalDpi="4294967292"/>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22"/>
  <sheetViews>
    <sheetView workbookViewId="0">
      <selection activeCell="A24" sqref="A24"/>
    </sheetView>
  </sheetViews>
  <sheetFormatPr baseColWidth="10" defaultRowHeight="15" x14ac:dyDescent="0"/>
  <cols>
    <col min="1" max="1" width="25.83203125" customWidth="1"/>
  </cols>
  <sheetData>
    <row r="2" spans="1:2" ht="20">
      <c r="A2" s="1" t="s">
        <v>0</v>
      </c>
    </row>
    <row r="3" spans="1:2">
      <c r="A3" t="s">
        <v>14</v>
      </c>
    </row>
    <row r="5" spans="1:2">
      <c r="A5" t="s">
        <v>26</v>
      </c>
      <c r="B5" t="s">
        <v>27</v>
      </c>
    </row>
    <row r="6" spans="1:2">
      <c r="A6" t="s">
        <v>28</v>
      </c>
      <c r="B6" t="s">
        <v>29</v>
      </c>
    </row>
    <row r="7" spans="1:2">
      <c r="A7" t="s">
        <v>30</v>
      </c>
      <c r="B7" t="s">
        <v>31</v>
      </c>
    </row>
    <row r="8" spans="1:2">
      <c r="A8" t="s">
        <v>32</v>
      </c>
      <c r="B8" t="s">
        <v>33</v>
      </c>
    </row>
    <row r="10" spans="1:2" s="51" customFormat="1">
      <c r="A10" s="51" t="s">
        <v>6</v>
      </c>
      <c r="B10" s="51" t="s">
        <v>51</v>
      </c>
    </row>
    <row r="11" spans="1:2">
      <c r="A11" t="s">
        <v>7</v>
      </c>
      <c r="B11" t="s">
        <v>21</v>
      </c>
    </row>
    <row r="12" spans="1:2">
      <c r="A12" t="s">
        <v>10</v>
      </c>
      <c r="B12" t="s">
        <v>15</v>
      </c>
    </row>
    <row r="13" spans="1:2">
      <c r="A13" t="s">
        <v>11</v>
      </c>
      <c r="B13" t="s">
        <v>16</v>
      </c>
    </row>
    <row r="14" spans="1:2">
      <c r="A14" t="s">
        <v>12</v>
      </c>
      <c r="B14" t="s">
        <v>18</v>
      </c>
    </row>
    <row r="15" spans="1:2">
      <c r="A15" t="s">
        <v>13</v>
      </c>
      <c r="B15" t="s">
        <v>19</v>
      </c>
    </row>
    <row r="16" spans="1:2">
      <c r="A16" t="s">
        <v>8</v>
      </c>
      <c r="B16" t="s">
        <v>20</v>
      </c>
    </row>
    <row r="17" spans="1:2">
      <c r="A17" t="s">
        <v>22</v>
      </c>
      <c r="B17" t="s">
        <v>23</v>
      </c>
    </row>
    <row r="18" spans="1:2">
      <c r="A18" t="s">
        <v>9</v>
      </c>
      <c r="B18" t="s">
        <v>24</v>
      </c>
    </row>
    <row r="20" spans="1:2">
      <c r="A20" t="s">
        <v>52</v>
      </c>
    </row>
    <row r="22" spans="1:2">
      <c r="A22" t="s">
        <v>84</v>
      </c>
    </row>
  </sheetData>
  <pageMargins left="0.75" right="0.75" top="1" bottom="1" header="0.5" footer="0.5"/>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3"/>
  <sheetViews>
    <sheetView workbookViewId="0">
      <selection activeCell="N53" sqref="N53"/>
    </sheetView>
  </sheetViews>
  <sheetFormatPr baseColWidth="10" defaultRowHeight="15" x14ac:dyDescent="0"/>
  <cols>
    <col min="1" max="1" width="49.33203125" customWidth="1"/>
    <col min="2" max="2" width="38.33203125" customWidth="1"/>
    <col min="3" max="3" width="15.1640625" style="2" customWidth="1"/>
    <col min="4" max="4" width="15" customWidth="1"/>
    <col min="5" max="5" width="13.33203125" customWidth="1"/>
    <col min="6" max="6" width="14.83203125" customWidth="1"/>
    <col min="7" max="7" width="11.6640625" bestFit="1" customWidth="1"/>
    <col min="8" max="8" width="13.1640625" customWidth="1"/>
    <col min="9" max="9" width="16.33203125" customWidth="1"/>
    <col min="10" max="10" width="2.33203125" customWidth="1"/>
    <col min="11" max="11" width="14.6640625" customWidth="1"/>
    <col min="12" max="12" width="14.83203125" customWidth="1"/>
    <col min="13" max="13" width="15.6640625" customWidth="1"/>
    <col min="14" max="14" width="14.6640625" customWidth="1"/>
  </cols>
  <sheetData>
    <row r="1" spans="1:14" ht="16">
      <c r="K1" s="10"/>
      <c r="L1" s="10"/>
      <c r="M1" s="10"/>
      <c r="N1" s="10"/>
    </row>
    <row r="2" spans="1:14" ht="20">
      <c r="A2" s="1" t="s">
        <v>0</v>
      </c>
      <c r="B2" s="101" t="s">
        <v>198</v>
      </c>
      <c r="K2" s="10"/>
      <c r="L2" s="10"/>
      <c r="M2" s="10"/>
      <c r="N2" s="10"/>
    </row>
    <row r="3" spans="1:14" ht="17" customHeight="1">
      <c r="A3" s="8" t="s">
        <v>53</v>
      </c>
      <c r="K3" s="10"/>
      <c r="L3" s="10"/>
      <c r="M3" s="10"/>
      <c r="N3" s="10"/>
    </row>
    <row r="4" spans="1:14" ht="14" customHeight="1" thickBot="1">
      <c r="K4" s="10"/>
      <c r="L4" s="10"/>
      <c r="M4" s="10"/>
      <c r="N4" s="10"/>
    </row>
    <row r="5" spans="1:14" ht="16" customHeight="1">
      <c r="A5" s="15" t="s">
        <v>3</v>
      </c>
      <c r="B5" s="16" t="s">
        <v>80</v>
      </c>
      <c r="K5" s="10"/>
      <c r="L5" s="10"/>
      <c r="M5" s="10"/>
      <c r="N5" s="10"/>
    </row>
    <row r="6" spans="1:14" ht="16" customHeight="1">
      <c r="A6" s="17" t="s">
        <v>5</v>
      </c>
      <c r="B6" s="18" t="s">
        <v>81</v>
      </c>
      <c r="K6" s="10"/>
      <c r="L6" s="10"/>
      <c r="M6" s="10"/>
      <c r="N6" s="10"/>
    </row>
    <row r="7" spans="1:14" ht="16" customHeight="1">
      <c r="A7" s="17" t="s">
        <v>4</v>
      </c>
      <c r="B7" s="18" t="s">
        <v>82</v>
      </c>
      <c r="K7" s="10" t="s">
        <v>190</v>
      </c>
      <c r="L7" s="10"/>
      <c r="M7" s="10"/>
      <c r="N7" s="10"/>
    </row>
    <row r="8" spans="1:14" ht="16" customHeight="1" thickBot="1">
      <c r="A8" s="19" t="s">
        <v>17</v>
      </c>
      <c r="B8" s="20" t="s">
        <v>83</v>
      </c>
      <c r="K8" s="10"/>
      <c r="L8" s="10"/>
      <c r="M8" s="10"/>
      <c r="N8" s="10"/>
    </row>
    <row r="9" spans="1:14" ht="17" thickBot="1">
      <c r="K9" s="42" t="s">
        <v>191</v>
      </c>
      <c r="L9" s="42" t="s">
        <v>192</v>
      </c>
      <c r="M9" s="42" t="s">
        <v>193</v>
      </c>
      <c r="N9" s="42" t="s">
        <v>25</v>
      </c>
    </row>
    <row r="10" spans="1:14" s="23" customFormat="1" ht="32">
      <c r="A10" s="24" t="s">
        <v>36</v>
      </c>
      <c r="B10" s="25" t="s">
        <v>35</v>
      </c>
      <c r="C10" s="26" t="s">
        <v>10</v>
      </c>
      <c r="D10" s="25" t="s">
        <v>11</v>
      </c>
      <c r="E10" s="26" t="s">
        <v>12</v>
      </c>
      <c r="F10" s="26" t="s">
        <v>13</v>
      </c>
      <c r="G10" s="25" t="s">
        <v>8</v>
      </c>
      <c r="H10" s="25" t="s">
        <v>22</v>
      </c>
      <c r="I10" s="27" t="s">
        <v>9</v>
      </c>
      <c r="K10" s="100" t="s">
        <v>195</v>
      </c>
      <c r="L10" s="100" t="s">
        <v>196</v>
      </c>
      <c r="M10" s="100" t="s">
        <v>197</v>
      </c>
      <c r="N10" s="21"/>
    </row>
    <row r="11" spans="1:14" ht="32">
      <c r="A11" s="33" t="s">
        <v>37</v>
      </c>
      <c r="B11" s="46"/>
      <c r="C11" s="52"/>
      <c r="D11" s="46"/>
      <c r="E11" s="47"/>
      <c r="F11" s="47"/>
      <c r="G11" s="47"/>
      <c r="H11" s="47"/>
      <c r="I11" s="28">
        <f>I12+I21</f>
        <v>40079000</v>
      </c>
      <c r="K11" s="102">
        <f>K12+K21</f>
        <v>8374500</v>
      </c>
      <c r="L11" s="102">
        <f>L12+L21</f>
        <v>20901000</v>
      </c>
      <c r="M11" s="102">
        <f>M12+M21</f>
        <v>10803500</v>
      </c>
      <c r="N11" s="102">
        <f>N12+N21</f>
        <v>40079000</v>
      </c>
    </row>
    <row r="12" spans="1:14" s="37" customFormat="1" ht="16" customHeight="1">
      <c r="A12" s="34" t="s">
        <v>38</v>
      </c>
      <c r="B12" s="48"/>
      <c r="C12" s="53"/>
      <c r="D12" s="48"/>
      <c r="E12" s="49"/>
      <c r="F12" s="49"/>
      <c r="G12" s="35"/>
      <c r="H12" s="35"/>
      <c r="I12" s="36">
        <f>SUM(I13:I20)</f>
        <v>38779000</v>
      </c>
      <c r="K12" s="96">
        <f>SUM(K13:K20)</f>
        <v>8274500</v>
      </c>
      <c r="L12" s="96">
        <f t="shared" ref="L12:N12" si="0">SUM(L13:L20)</f>
        <v>20501000</v>
      </c>
      <c r="M12" s="96">
        <f t="shared" si="0"/>
        <v>10003500</v>
      </c>
      <c r="N12" s="96">
        <f t="shared" si="0"/>
        <v>38779000</v>
      </c>
    </row>
    <row r="13" spans="1:14" ht="16" customHeight="1">
      <c r="A13" s="58"/>
      <c r="B13" s="4" t="s">
        <v>54</v>
      </c>
      <c r="C13" s="3" t="s">
        <v>34</v>
      </c>
      <c r="D13" s="4">
        <v>12</v>
      </c>
      <c r="E13" s="50"/>
      <c r="F13" s="50"/>
      <c r="G13" s="6">
        <v>800000</v>
      </c>
      <c r="H13" s="6">
        <f t="shared" ref="H13:H20" si="1">G13*1.235</f>
        <v>988000.00000000012</v>
      </c>
      <c r="I13" s="28">
        <f t="shared" ref="I13:I20" si="2">D13*H13</f>
        <v>11856000.000000002</v>
      </c>
      <c r="K13" s="97">
        <f>H13*3</f>
        <v>2964000.0000000005</v>
      </c>
      <c r="L13" s="97">
        <f>H13*6</f>
        <v>5928000.0000000009</v>
      </c>
      <c r="M13" s="97">
        <f>H13*3</f>
        <v>2964000.0000000005</v>
      </c>
      <c r="N13" s="97">
        <f>SUM(K13:M13)</f>
        <v>11856000.000000002</v>
      </c>
    </row>
    <row r="14" spans="1:14" ht="16" customHeight="1">
      <c r="A14" s="58"/>
      <c r="B14" s="4" t="s">
        <v>55</v>
      </c>
      <c r="C14" s="3" t="s">
        <v>34</v>
      </c>
      <c r="D14" s="4">
        <v>12</v>
      </c>
      <c r="E14" s="50"/>
      <c r="F14" s="50"/>
      <c r="G14" s="6">
        <v>500000</v>
      </c>
      <c r="H14" s="6">
        <f t="shared" si="1"/>
        <v>617500</v>
      </c>
      <c r="I14" s="28">
        <f t="shared" si="2"/>
        <v>7410000</v>
      </c>
      <c r="K14" s="97">
        <f>H14*3</f>
        <v>1852500</v>
      </c>
      <c r="L14" s="97">
        <f>H14*6</f>
        <v>3705000</v>
      </c>
      <c r="M14" s="97">
        <f>H14*3</f>
        <v>1852500</v>
      </c>
      <c r="N14" s="97">
        <f t="shared" ref="N14:N23" si="3">SUM(K14:M14)</f>
        <v>7410000</v>
      </c>
    </row>
    <row r="15" spans="1:14" ht="16" customHeight="1">
      <c r="A15" s="58"/>
      <c r="B15" s="4" t="s">
        <v>56</v>
      </c>
      <c r="C15" s="3" t="s">
        <v>34</v>
      </c>
      <c r="D15" s="4">
        <v>5</v>
      </c>
      <c r="E15" s="50"/>
      <c r="F15" s="50"/>
      <c r="G15" s="6">
        <v>350000</v>
      </c>
      <c r="H15" s="6">
        <f t="shared" si="1"/>
        <v>432250.00000000006</v>
      </c>
      <c r="I15" s="28">
        <f t="shared" si="2"/>
        <v>2161250.0000000005</v>
      </c>
      <c r="K15" s="97">
        <f>H15*2</f>
        <v>864500.00000000012</v>
      </c>
      <c r="L15" s="97">
        <f>H15*3</f>
        <v>1296750.0000000002</v>
      </c>
      <c r="M15" s="98"/>
      <c r="N15" s="97">
        <f t="shared" si="3"/>
        <v>2161250.0000000005</v>
      </c>
    </row>
    <row r="16" spans="1:14" ht="16" customHeight="1">
      <c r="A16" s="58"/>
      <c r="B16" s="4" t="s">
        <v>57</v>
      </c>
      <c r="C16" s="3" t="s">
        <v>34</v>
      </c>
      <c r="D16" s="4">
        <v>11</v>
      </c>
      <c r="E16" s="50"/>
      <c r="F16" s="50"/>
      <c r="G16" s="6">
        <v>350000</v>
      </c>
      <c r="H16" s="6">
        <f t="shared" si="1"/>
        <v>432250.00000000006</v>
      </c>
      <c r="I16" s="28">
        <f t="shared" si="2"/>
        <v>4754750.0000000009</v>
      </c>
      <c r="K16" s="97">
        <f>H16*2</f>
        <v>864500.00000000012</v>
      </c>
      <c r="L16" s="97">
        <f>H16*6</f>
        <v>2593500.0000000005</v>
      </c>
      <c r="M16" s="97">
        <f>H16*3</f>
        <v>1296750.0000000002</v>
      </c>
      <c r="N16" s="97">
        <f t="shared" si="3"/>
        <v>4754750.0000000009</v>
      </c>
    </row>
    <row r="17" spans="1:14" ht="16" customHeight="1">
      <c r="A17" s="58"/>
      <c r="B17" s="4" t="s">
        <v>58</v>
      </c>
      <c r="C17" s="3" t="s">
        <v>59</v>
      </c>
      <c r="D17" s="4">
        <v>11</v>
      </c>
      <c r="E17" s="50"/>
      <c r="F17" s="50"/>
      <c r="G17" s="6">
        <v>350000</v>
      </c>
      <c r="H17" s="6">
        <f t="shared" si="1"/>
        <v>432250.00000000006</v>
      </c>
      <c r="I17" s="28">
        <f t="shared" si="2"/>
        <v>4754750.0000000009</v>
      </c>
      <c r="K17" s="97">
        <f>H17*2</f>
        <v>864500.00000000012</v>
      </c>
      <c r="L17" s="97">
        <f>H17*6</f>
        <v>2593500.0000000005</v>
      </c>
      <c r="M17" s="97">
        <f>H17*3</f>
        <v>1296750.0000000002</v>
      </c>
      <c r="N17" s="97">
        <f t="shared" si="3"/>
        <v>4754750.0000000009</v>
      </c>
    </row>
    <row r="18" spans="1:14" ht="16" customHeight="1">
      <c r="A18" s="58"/>
      <c r="B18" s="4" t="s">
        <v>60</v>
      </c>
      <c r="C18" s="3" t="s">
        <v>34</v>
      </c>
      <c r="D18" s="4">
        <v>11</v>
      </c>
      <c r="E18" s="50"/>
      <c r="F18" s="50"/>
      <c r="G18" s="6">
        <v>350000</v>
      </c>
      <c r="H18" s="6">
        <f t="shared" si="1"/>
        <v>432250.00000000006</v>
      </c>
      <c r="I18" s="28">
        <f t="shared" si="2"/>
        <v>4754750.0000000009</v>
      </c>
      <c r="K18" s="97">
        <f>H18*2</f>
        <v>864500.00000000012</v>
      </c>
      <c r="L18" s="97">
        <f>H18*6</f>
        <v>2593500.0000000005</v>
      </c>
      <c r="M18" s="97">
        <f>H18*3</f>
        <v>1296750.0000000002</v>
      </c>
      <c r="N18" s="97">
        <f t="shared" si="3"/>
        <v>4754750.0000000009</v>
      </c>
    </row>
    <row r="19" spans="1:14" ht="16" customHeight="1">
      <c r="A19" s="58"/>
      <c r="B19" s="4" t="s">
        <v>61</v>
      </c>
      <c r="C19" s="3" t="s">
        <v>34</v>
      </c>
      <c r="D19" s="4">
        <v>8</v>
      </c>
      <c r="E19" s="50"/>
      <c r="F19" s="50"/>
      <c r="G19" s="6">
        <v>200000</v>
      </c>
      <c r="H19" s="6">
        <f t="shared" si="1"/>
        <v>247000.00000000003</v>
      </c>
      <c r="I19" s="28">
        <f t="shared" si="2"/>
        <v>1976000.0000000002</v>
      </c>
      <c r="K19" s="99"/>
      <c r="L19" s="50">
        <f>H19*5</f>
        <v>1235000.0000000002</v>
      </c>
      <c r="M19" s="50">
        <f>H19*3</f>
        <v>741000.00000000012</v>
      </c>
      <c r="N19" s="97">
        <f t="shared" si="3"/>
        <v>1976000.0000000005</v>
      </c>
    </row>
    <row r="20" spans="1:14" ht="16" customHeight="1">
      <c r="A20" s="58"/>
      <c r="B20" s="4" t="s">
        <v>62</v>
      </c>
      <c r="C20" s="3" t="s">
        <v>34</v>
      </c>
      <c r="D20" s="4">
        <v>6</v>
      </c>
      <c r="E20" s="50"/>
      <c r="F20" s="50"/>
      <c r="G20" s="6">
        <v>150000</v>
      </c>
      <c r="H20" s="6">
        <f t="shared" si="1"/>
        <v>185250.00000000003</v>
      </c>
      <c r="I20" s="28">
        <f t="shared" si="2"/>
        <v>1111500.0000000002</v>
      </c>
      <c r="K20" s="99"/>
      <c r="L20" s="50">
        <f>H20*3</f>
        <v>555750.00000000012</v>
      </c>
      <c r="M20" s="50">
        <f>H20*3</f>
        <v>555750.00000000012</v>
      </c>
      <c r="N20" s="97">
        <f t="shared" si="3"/>
        <v>1111500.0000000002</v>
      </c>
    </row>
    <row r="21" spans="1:14" s="37" customFormat="1" ht="16" customHeight="1">
      <c r="A21" s="34" t="s">
        <v>39</v>
      </c>
      <c r="B21" s="48"/>
      <c r="C21" s="53"/>
      <c r="D21" s="48"/>
      <c r="E21" s="49"/>
      <c r="F21" s="49"/>
      <c r="G21" s="49"/>
      <c r="H21" s="49"/>
      <c r="I21" s="36">
        <f>SUM(I22:I23)</f>
        <v>1300000</v>
      </c>
      <c r="K21" s="96">
        <f>SUM(K22:K23)</f>
        <v>100000</v>
      </c>
      <c r="L21" s="96">
        <f t="shared" ref="L21:N21" si="4">SUM(L22:L23)</f>
        <v>400000</v>
      </c>
      <c r="M21" s="96">
        <f t="shared" si="4"/>
        <v>800000</v>
      </c>
      <c r="N21" s="96">
        <f t="shared" si="4"/>
        <v>1300000</v>
      </c>
    </row>
    <row r="22" spans="1:14" ht="15" customHeight="1">
      <c r="A22" s="29"/>
      <c r="B22" s="4" t="s">
        <v>64</v>
      </c>
      <c r="C22" s="3" t="s">
        <v>63</v>
      </c>
      <c r="D22" s="4">
        <v>25</v>
      </c>
      <c r="E22" s="6">
        <v>20000</v>
      </c>
      <c r="F22" s="6">
        <f>E22</f>
        <v>20000</v>
      </c>
      <c r="G22" s="47"/>
      <c r="H22" s="47"/>
      <c r="I22" s="28">
        <f>D22*E22</f>
        <v>500000</v>
      </c>
      <c r="K22" s="47">
        <f>F22*5</f>
        <v>100000</v>
      </c>
      <c r="L22" s="47">
        <f>F22*10</f>
        <v>200000</v>
      </c>
      <c r="M22" s="47">
        <f>F22*10</f>
        <v>200000</v>
      </c>
      <c r="N22" s="97">
        <f t="shared" si="3"/>
        <v>500000</v>
      </c>
    </row>
    <row r="23" spans="1:14" ht="15" customHeight="1">
      <c r="A23" s="29"/>
      <c r="B23" s="4" t="s">
        <v>65</v>
      </c>
      <c r="C23" s="3" t="s">
        <v>63</v>
      </c>
      <c r="D23" s="4">
        <v>4</v>
      </c>
      <c r="E23" s="6">
        <v>200000</v>
      </c>
      <c r="F23" s="6">
        <f>E23</f>
        <v>200000</v>
      </c>
      <c r="G23" s="47"/>
      <c r="H23" s="47"/>
      <c r="I23" s="28">
        <f>D23*E23</f>
        <v>800000</v>
      </c>
      <c r="K23" s="46"/>
      <c r="L23" s="47">
        <f>F23*1</f>
        <v>200000</v>
      </c>
      <c r="M23" s="47">
        <f>F23*3</f>
        <v>600000</v>
      </c>
      <c r="N23" s="97">
        <f t="shared" si="3"/>
        <v>800000</v>
      </c>
    </row>
    <row r="24" spans="1:14" ht="32">
      <c r="A24" s="59" t="s">
        <v>40</v>
      </c>
      <c r="B24" s="46"/>
      <c r="C24" s="52"/>
      <c r="D24" s="46"/>
      <c r="E24" s="47"/>
      <c r="F24" s="47"/>
      <c r="G24" s="47"/>
      <c r="H24" s="47"/>
      <c r="I24" s="28">
        <f>I25+I29+I33+I36</f>
        <v>5030000</v>
      </c>
      <c r="K24" s="6">
        <f>K25+K29+K33+K36</f>
        <v>830000</v>
      </c>
      <c r="L24" s="6">
        <f t="shared" ref="L24:N24" si="5">L25+L29+L33+L36</f>
        <v>1850000</v>
      </c>
      <c r="M24" s="6">
        <f t="shared" si="5"/>
        <v>2350000</v>
      </c>
      <c r="N24" s="6">
        <f t="shared" si="5"/>
        <v>5030000</v>
      </c>
    </row>
    <row r="25" spans="1:14" s="37" customFormat="1" ht="16">
      <c r="A25" s="60" t="s">
        <v>41</v>
      </c>
      <c r="B25" s="48"/>
      <c r="C25" s="53"/>
      <c r="D25" s="48"/>
      <c r="E25" s="49"/>
      <c r="F25" s="49"/>
      <c r="G25" s="49"/>
      <c r="H25" s="49"/>
      <c r="I25" s="36">
        <f>SUM(I26:I28)</f>
        <v>1800000</v>
      </c>
      <c r="K25" s="91">
        <f>SUM(K26:K28)</f>
        <v>0</v>
      </c>
      <c r="L25" s="91">
        <f t="shared" ref="L25:N25" si="6">SUM(L26:L28)</f>
        <v>600000</v>
      </c>
      <c r="M25" s="91">
        <f t="shared" si="6"/>
        <v>1200000</v>
      </c>
      <c r="N25" s="91">
        <f t="shared" si="6"/>
        <v>1800000</v>
      </c>
    </row>
    <row r="26" spans="1:14" ht="16">
      <c r="A26" s="17"/>
      <c r="B26" s="4" t="s">
        <v>66</v>
      </c>
      <c r="C26" s="3" t="s">
        <v>63</v>
      </c>
      <c r="D26" s="4">
        <v>20</v>
      </c>
      <c r="E26" s="6">
        <v>50000</v>
      </c>
      <c r="F26" s="6">
        <f>E26*1.27</f>
        <v>63500</v>
      </c>
      <c r="G26" s="47"/>
      <c r="H26" s="47"/>
      <c r="I26" s="28">
        <f>D26*E26</f>
        <v>1000000</v>
      </c>
      <c r="K26" s="46"/>
      <c r="L26" s="47">
        <f>E26*5</f>
        <v>250000</v>
      </c>
      <c r="M26" s="47">
        <f>E26*15</f>
        <v>750000</v>
      </c>
      <c r="N26" s="97">
        <f t="shared" ref="N26:N34" si="7">SUM(K26:M26)</f>
        <v>1000000</v>
      </c>
    </row>
    <row r="27" spans="1:14" ht="16">
      <c r="A27" s="17"/>
      <c r="B27" s="4" t="s">
        <v>72</v>
      </c>
      <c r="C27" s="3" t="s">
        <v>63</v>
      </c>
      <c r="D27" s="4">
        <v>2</v>
      </c>
      <c r="E27" s="6">
        <v>350000</v>
      </c>
      <c r="F27" s="6">
        <f>E27*1.27</f>
        <v>444500</v>
      </c>
      <c r="G27" s="47"/>
      <c r="H27" s="47"/>
      <c r="I27" s="28">
        <f>D27*E27</f>
        <v>700000</v>
      </c>
      <c r="K27" s="46"/>
      <c r="L27" s="47">
        <f>E27*1</f>
        <v>350000</v>
      </c>
      <c r="M27" s="47">
        <f>E27*1</f>
        <v>350000</v>
      </c>
      <c r="N27" s="97">
        <f t="shared" si="7"/>
        <v>700000</v>
      </c>
    </row>
    <row r="28" spans="1:14">
      <c r="A28" s="30"/>
      <c r="B28" s="4" t="s">
        <v>67</v>
      </c>
      <c r="C28" s="3" t="s">
        <v>63</v>
      </c>
      <c r="D28" s="4">
        <v>2</v>
      </c>
      <c r="E28" s="6">
        <v>50000</v>
      </c>
      <c r="F28" s="6">
        <f>E28*1.27</f>
        <v>63500</v>
      </c>
      <c r="G28" s="47"/>
      <c r="H28" s="47"/>
      <c r="I28" s="28">
        <f>D28*E28</f>
        <v>100000</v>
      </c>
      <c r="K28" s="46"/>
      <c r="L28" s="47"/>
      <c r="M28" s="47">
        <f>E28*2</f>
        <v>100000</v>
      </c>
      <c r="N28" s="97">
        <f t="shared" si="7"/>
        <v>100000</v>
      </c>
    </row>
    <row r="29" spans="1:14" s="37" customFormat="1" ht="16">
      <c r="A29" s="61" t="s">
        <v>42</v>
      </c>
      <c r="B29" s="48"/>
      <c r="C29" s="53"/>
      <c r="D29" s="48"/>
      <c r="E29" s="49"/>
      <c r="F29" s="49"/>
      <c r="G29" s="49"/>
      <c r="H29" s="49"/>
      <c r="I29" s="36">
        <f>SUM(I30:I32)</f>
        <v>2170000</v>
      </c>
      <c r="K29" s="35">
        <f>SUM(K30:K32)</f>
        <v>490000</v>
      </c>
      <c r="L29" s="35">
        <f t="shared" ref="L29:N29" si="8">SUM(L30:L32)</f>
        <v>770000</v>
      </c>
      <c r="M29" s="35">
        <f t="shared" si="8"/>
        <v>910000</v>
      </c>
      <c r="N29" s="35">
        <f t="shared" si="8"/>
        <v>2170000</v>
      </c>
    </row>
    <row r="30" spans="1:14" ht="16">
      <c r="A30" s="62"/>
      <c r="B30" s="4" t="s">
        <v>68</v>
      </c>
      <c r="C30" s="3" t="s">
        <v>63</v>
      </c>
      <c r="D30" s="4">
        <v>3</v>
      </c>
      <c r="E30" s="6">
        <v>350000</v>
      </c>
      <c r="F30" s="6">
        <f>E30*1.27</f>
        <v>444500</v>
      </c>
      <c r="G30" s="47"/>
      <c r="H30" s="47"/>
      <c r="I30" s="28">
        <f>D30*E30</f>
        <v>1050000</v>
      </c>
      <c r="K30" s="47">
        <f>E30*1</f>
        <v>350000</v>
      </c>
      <c r="L30" s="47">
        <f>E30*2</f>
        <v>700000</v>
      </c>
      <c r="M30" s="46"/>
      <c r="N30" s="97">
        <f t="shared" si="7"/>
        <v>1050000</v>
      </c>
    </row>
    <row r="31" spans="1:14" ht="16">
      <c r="A31" s="62"/>
      <c r="B31" s="4" t="s">
        <v>71</v>
      </c>
      <c r="C31" s="3" t="s">
        <v>63</v>
      </c>
      <c r="D31" s="4">
        <v>6</v>
      </c>
      <c r="E31" s="6">
        <v>70000</v>
      </c>
      <c r="F31" s="6">
        <f>E31*1.27</f>
        <v>88900</v>
      </c>
      <c r="G31" s="47"/>
      <c r="H31" s="47"/>
      <c r="I31" s="28">
        <f>D31*E31</f>
        <v>420000</v>
      </c>
      <c r="K31" s="47">
        <f>E31*2</f>
        <v>140000</v>
      </c>
      <c r="L31" s="47">
        <f>E31*1</f>
        <v>70000</v>
      </c>
      <c r="M31" s="47">
        <f>E31*3</f>
        <v>210000</v>
      </c>
      <c r="N31" s="97">
        <f t="shared" si="7"/>
        <v>420000</v>
      </c>
    </row>
    <row r="32" spans="1:14">
      <c r="A32" s="30"/>
      <c r="B32" s="4" t="s">
        <v>69</v>
      </c>
      <c r="C32" s="3" t="s">
        <v>70</v>
      </c>
      <c r="D32" s="4">
        <v>1</v>
      </c>
      <c r="E32" s="6">
        <v>700000</v>
      </c>
      <c r="F32" s="6">
        <f>E32*1.27</f>
        <v>889000</v>
      </c>
      <c r="G32" s="47"/>
      <c r="H32" s="47"/>
      <c r="I32" s="28">
        <f>D32*E32</f>
        <v>700000</v>
      </c>
      <c r="K32" s="47"/>
      <c r="L32" s="47"/>
      <c r="M32" s="47">
        <f>E32</f>
        <v>700000</v>
      </c>
      <c r="N32" s="97">
        <f t="shared" si="7"/>
        <v>700000</v>
      </c>
    </row>
    <row r="33" spans="1:14" s="37" customFormat="1" ht="16">
      <c r="A33" s="60" t="s">
        <v>43</v>
      </c>
      <c r="B33" s="48"/>
      <c r="C33" s="53"/>
      <c r="D33" s="48"/>
      <c r="E33" s="49"/>
      <c r="F33" s="49"/>
      <c r="G33" s="49"/>
      <c r="H33" s="49"/>
      <c r="I33" s="36">
        <f>SUM(I34:I35)</f>
        <v>960000</v>
      </c>
      <c r="K33" s="35">
        <f>SUM(K34:K35)</f>
        <v>240000</v>
      </c>
      <c r="L33" s="35">
        <f t="shared" ref="L33:N33" si="9">SUM(L34:L35)</f>
        <v>480000</v>
      </c>
      <c r="M33" s="35">
        <f t="shared" si="9"/>
        <v>240000</v>
      </c>
      <c r="N33" s="35">
        <f t="shared" si="9"/>
        <v>960000</v>
      </c>
    </row>
    <row r="34" spans="1:14" ht="16">
      <c r="A34" s="17"/>
      <c r="B34" s="4" t="s">
        <v>73</v>
      </c>
      <c r="C34" s="3" t="s">
        <v>34</v>
      </c>
      <c r="D34" s="4">
        <v>12</v>
      </c>
      <c r="E34" s="6">
        <v>80000</v>
      </c>
      <c r="F34" s="6">
        <f>E34*1.27</f>
        <v>101600</v>
      </c>
      <c r="G34" s="47"/>
      <c r="H34" s="47"/>
      <c r="I34" s="28">
        <f>D34*E34</f>
        <v>960000</v>
      </c>
      <c r="K34" s="47">
        <f>E34*3</f>
        <v>240000</v>
      </c>
      <c r="L34" s="47">
        <f>E34*6</f>
        <v>480000</v>
      </c>
      <c r="M34" s="47">
        <f>E34*3</f>
        <v>240000</v>
      </c>
      <c r="N34" s="97">
        <f t="shared" si="7"/>
        <v>960000</v>
      </c>
    </row>
    <row r="35" spans="1:14">
      <c r="A35" s="30"/>
      <c r="B35" s="4"/>
      <c r="C35" s="3"/>
      <c r="D35" s="4"/>
      <c r="E35" s="6"/>
      <c r="F35" s="6">
        <f>E35*1.27</f>
        <v>0</v>
      </c>
      <c r="G35" s="47"/>
      <c r="H35" s="47"/>
      <c r="I35" s="28">
        <f>D35*E35</f>
        <v>0</v>
      </c>
      <c r="K35" s="46"/>
      <c r="L35" s="46"/>
      <c r="M35" s="46"/>
      <c r="N35" s="46"/>
    </row>
    <row r="36" spans="1:14" ht="32">
      <c r="A36" s="66" t="s">
        <v>76</v>
      </c>
      <c r="B36" s="46"/>
      <c r="C36" s="52"/>
      <c r="D36" s="46"/>
      <c r="E36" s="47"/>
      <c r="F36" s="47"/>
      <c r="G36" s="47"/>
      <c r="H36" s="47"/>
      <c r="I36" s="36">
        <f>SUM(I37:I38)</f>
        <v>100000</v>
      </c>
      <c r="K36" s="35">
        <f>SUM(K37:K38)</f>
        <v>100000</v>
      </c>
      <c r="L36" s="35">
        <f t="shared" ref="L36:N36" si="10">SUM(L37:L38)</f>
        <v>0</v>
      </c>
      <c r="M36" s="35">
        <f t="shared" si="10"/>
        <v>0</v>
      </c>
      <c r="N36" s="35">
        <f t="shared" si="10"/>
        <v>100000</v>
      </c>
    </row>
    <row r="37" spans="1:14">
      <c r="A37" s="30"/>
      <c r="B37" s="4" t="s">
        <v>77</v>
      </c>
      <c r="C37" s="3" t="s">
        <v>70</v>
      </c>
      <c r="D37" s="4">
        <v>2</v>
      </c>
      <c r="E37" s="6">
        <v>15000</v>
      </c>
      <c r="F37" s="6">
        <f>E37*1.27</f>
        <v>19050</v>
      </c>
      <c r="G37" s="47"/>
      <c r="H37" s="47"/>
      <c r="I37" s="28">
        <f>D37*E37</f>
        <v>30000</v>
      </c>
      <c r="K37" s="47">
        <f>E37*2</f>
        <v>30000</v>
      </c>
      <c r="L37" s="46"/>
      <c r="M37" s="46"/>
      <c r="N37" s="97">
        <f t="shared" ref="N37:N38" si="11">SUM(K37:M37)</f>
        <v>30000</v>
      </c>
    </row>
    <row r="38" spans="1:14">
      <c r="A38" s="30"/>
      <c r="B38" s="4" t="s">
        <v>78</v>
      </c>
      <c r="C38" s="3" t="s">
        <v>70</v>
      </c>
      <c r="D38" s="4">
        <v>2</v>
      </c>
      <c r="E38" s="6">
        <v>35000</v>
      </c>
      <c r="F38" s="6">
        <f>E38*1.27</f>
        <v>44450</v>
      </c>
      <c r="G38" s="47"/>
      <c r="H38" s="47"/>
      <c r="I38" s="28">
        <f>D38*E38</f>
        <v>70000</v>
      </c>
      <c r="K38" s="47">
        <f>E38*2</f>
        <v>70000</v>
      </c>
      <c r="L38" s="46"/>
      <c r="M38" s="46"/>
      <c r="N38" s="97">
        <f t="shared" si="11"/>
        <v>70000</v>
      </c>
    </row>
    <row r="39" spans="1:14" ht="16">
      <c r="A39" s="59" t="s">
        <v>44</v>
      </c>
      <c r="B39" s="46"/>
      <c r="C39" s="52"/>
      <c r="D39" s="46"/>
      <c r="E39" s="47"/>
      <c r="F39" s="47"/>
      <c r="G39" s="47"/>
      <c r="H39" s="47"/>
      <c r="I39" s="28">
        <f>I40</f>
        <v>1950000</v>
      </c>
      <c r="K39" s="6">
        <f>K40</f>
        <v>1950000</v>
      </c>
      <c r="L39" s="6">
        <f t="shared" ref="L39:N39" si="12">L40</f>
        <v>0</v>
      </c>
      <c r="M39" s="6">
        <f t="shared" si="12"/>
        <v>0</v>
      </c>
      <c r="N39" s="6">
        <f t="shared" si="12"/>
        <v>1950000</v>
      </c>
    </row>
    <row r="40" spans="1:14" s="37" customFormat="1" ht="16">
      <c r="A40" s="60" t="s">
        <v>45</v>
      </c>
      <c r="B40" s="48"/>
      <c r="C40" s="53"/>
      <c r="D40" s="48"/>
      <c r="E40" s="49"/>
      <c r="F40" s="49"/>
      <c r="G40" s="49"/>
      <c r="H40" s="49"/>
      <c r="I40" s="36">
        <f>SUM(I41:I42)</f>
        <v>1950000</v>
      </c>
      <c r="K40" s="35">
        <f>SUM(K41:K42)</f>
        <v>1950000</v>
      </c>
      <c r="L40" s="35">
        <f t="shared" ref="L40:N40" si="13">SUM(L41:L42)</f>
        <v>0</v>
      </c>
      <c r="M40" s="35">
        <f t="shared" si="13"/>
        <v>0</v>
      </c>
      <c r="N40" s="35">
        <f t="shared" si="13"/>
        <v>1950000</v>
      </c>
    </row>
    <row r="41" spans="1:14" ht="16">
      <c r="A41" s="17"/>
      <c r="B41" s="4" t="s">
        <v>74</v>
      </c>
      <c r="C41" s="3" t="s">
        <v>70</v>
      </c>
      <c r="D41" s="4">
        <v>5</v>
      </c>
      <c r="E41" s="6">
        <v>380000</v>
      </c>
      <c r="F41" s="6">
        <f>E41*1.27</f>
        <v>482600</v>
      </c>
      <c r="G41" s="47"/>
      <c r="H41" s="47"/>
      <c r="I41" s="28">
        <f>D41*E41</f>
        <v>1900000</v>
      </c>
      <c r="K41" s="47">
        <f>E41*5</f>
        <v>1900000</v>
      </c>
      <c r="L41" s="46"/>
      <c r="M41" s="46"/>
      <c r="N41" s="97">
        <f t="shared" ref="N41:N42" si="14">SUM(K41:M41)</f>
        <v>1900000</v>
      </c>
    </row>
    <row r="42" spans="1:14">
      <c r="A42" s="30"/>
      <c r="B42" s="4" t="s">
        <v>75</v>
      </c>
      <c r="C42" s="3" t="s">
        <v>70</v>
      </c>
      <c r="D42" s="4">
        <v>1</v>
      </c>
      <c r="E42" s="6">
        <v>50000</v>
      </c>
      <c r="F42" s="6">
        <f>E42*1.27</f>
        <v>63500</v>
      </c>
      <c r="G42" s="47"/>
      <c r="H42" s="47"/>
      <c r="I42" s="28">
        <f>D42*E42</f>
        <v>50000</v>
      </c>
      <c r="K42" s="47">
        <f>E42*1</f>
        <v>50000</v>
      </c>
      <c r="L42" s="46"/>
      <c r="M42" s="46"/>
      <c r="N42" s="97">
        <f t="shared" si="14"/>
        <v>50000</v>
      </c>
    </row>
    <row r="43" spans="1:14" ht="32">
      <c r="A43" s="59" t="s">
        <v>46</v>
      </c>
      <c r="B43" s="46"/>
      <c r="C43" s="52"/>
      <c r="D43" s="46"/>
      <c r="E43" s="47"/>
      <c r="F43" s="47"/>
      <c r="G43" s="47"/>
      <c r="H43" s="47"/>
      <c r="I43" s="28">
        <f>I44</f>
        <v>0</v>
      </c>
      <c r="K43" s="4">
        <f>K44</f>
        <v>0</v>
      </c>
      <c r="L43" s="4">
        <f t="shared" ref="L43:N43" si="15">L44</f>
        <v>0</v>
      </c>
      <c r="M43" s="4">
        <f t="shared" si="15"/>
        <v>0</v>
      </c>
      <c r="N43" s="4">
        <f t="shared" si="15"/>
        <v>0</v>
      </c>
    </row>
    <row r="44" spans="1:14" s="37" customFormat="1" ht="16">
      <c r="A44" s="60" t="s">
        <v>47</v>
      </c>
      <c r="B44" s="48"/>
      <c r="C44" s="53"/>
      <c r="D44" s="48"/>
      <c r="E44" s="49"/>
      <c r="F44" s="49"/>
      <c r="G44" s="49"/>
      <c r="H44" s="49"/>
      <c r="I44" s="36">
        <f>SUM(I45:I46)</f>
        <v>0</v>
      </c>
      <c r="K44" s="91">
        <f>SUM(K45:K46)</f>
        <v>0</v>
      </c>
      <c r="L44" s="91">
        <f t="shared" ref="L44:N44" si="16">SUM(L45:L46)</f>
        <v>0</v>
      </c>
      <c r="M44" s="91">
        <f t="shared" si="16"/>
        <v>0</v>
      </c>
      <c r="N44" s="91">
        <f t="shared" si="16"/>
        <v>0</v>
      </c>
    </row>
    <row r="45" spans="1:14" ht="16">
      <c r="A45" s="17"/>
      <c r="B45" s="4"/>
      <c r="C45" s="3"/>
      <c r="D45" s="4"/>
      <c r="E45" s="6"/>
      <c r="F45" s="6"/>
      <c r="G45" s="47"/>
      <c r="H45" s="47"/>
      <c r="I45" s="28"/>
      <c r="K45" s="46"/>
      <c r="L45" s="46"/>
      <c r="M45" s="46"/>
      <c r="N45" s="97">
        <f t="shared" ref="N45:N46" si="17">SUM(K45:M45)</f>
        <v>0</v>
      </c>
    </row>
    <row r="46" spans="1:14">
      <c r="A46" s="30"/>
      <c r="B46" s="4"/>
      <c r="C46" s="3"/>
      <c r="D46" s="4"/>
      <c r="E46" s="6"/>
      <c r="F46" s="6"/>
      <c r="G46" s="47"/>
      <c r="H46" s="47"/>
      <c r="I46" s="28"/>
      <c r="K46" s="46"/>
      <c r="L46" s="46"/>
      <c r="M46" s="46"/>
      <c r="N46" s="97">
        <f t="shared" si="17"/>
        <v>0</v>
      </c>
    </row>
    <row r="47" spans="1:14" ht="16">
      <c r="A47" s="59" t="s">
        <v>48</v>
      </c>
      <c r="B47" s="46"/>
      <c r="C47" s="52"/>
      <c r="D47" s="46"/>
      <c r="E47" s="47"/>
      <c r="F47" s="47"/>
      <c r="G47" s="47"/>
      <c r="H47" s="47"/>
      <c r="I47" s="28">
        <f>I48</f>
        <v>0</v>
      </c>
      <c r="K47" s="4">
        <f>K48</f>
        <v>0</v>
      </c>
      <c r="L47" s="4">
        <f t="shared" ref="L47:N47" si="18">L48</f>
        <v>0</v>
      </c>
      <c r="M47" s="4">
        <f t="shared" si="18"/>
        <v>0</v>
      </c>
      <c r="N47" s="4">
        <f t="shared" si="18"/>
        <v>0</v>
      </c>
    </row>
    <row r="48" spans="1:14" s="37" customFormat="1" ht="16">
      <c r="A48" s="61" t="s">
        <v>49</v>
      </c>
      <c r="B48" s="48"/>
      <c r="C48" s="53"/>
      <c r="D48" s="48"/>
      <c r="E48" s="49"/>
      <c r="F48" s="49"/>
      <c r="G48" s="49"/>
      <c r="H48" s="49"/>
      <c r="I48" s="36">
        <f>SUM(I49:I50)</f>
        <v>0</v>
      </c>
      <c r="K48" s="91">
        <f>SUM(K49:K50)</f>
        <v>0</v>
      </c>
      <c r="L48" s="91">
        <f t="shared" ref="L48:N48" si="19">SUM(L49:L50)</f>
        <v>0</v>
      </c>
      <c r="M48" s="91">
        <f t="shared" si="19"/>
        <v>0</v>
      </c>
      <c r="N48" s="91">
        <f t="shared" si="19"/>
        <v>0</v>
      </c>
    </row>
    <row r="49" spans="1:14" ht="16">
      <c r="A49" s="62"/>
      <c r="B49" s="4"/>
      <c r="C49" s="3"/>
      <c r="D49" s="4"/>
      <c r="E49" s="6"/>
      <c r="F49" s="6"/>
      <c r="G49" s="47"/>
      <c r="H49" s="47"/>
      <c r="I49" s="28"/>
      <c r="K49" s="46"/>
      <c r="L49" s="46"/>
      <c r="M49" s="46"/>
      <c r="N49" s="97">
        <f t="shared" ref="N49:N50" si="20">SUM(K49:M49)</f>
        <v>0</v>
      </c>
    </row>
    <row r="50" spans="1:14" ht="16">
      <c r="A50" s="62"/>
      <c r="B50" s="4"/>
      <c r="C50" s="3"/>
      <c r="D50" s="4"/>
      <c r="E50" s="6"/>
      <c r="F50" s="6"/>
      <c r="G50" s="47"/>
      <c r="H50" s="47"/>
      <c r="I50" s="28"/>
      <c r="K50" s="46"/>
      <c r="L50" s="46"/>
      <c r="M50" s="46"/>
      <c r="N50" s="97">
        <f t="shared" si="20"/>
        <v>0</v>
      </c>
    </row>
    <row r="51" spans="1:14" ht="16" thickBot="1">
      <c r="A51" s="31" t="s">
        <v>25</v>
      </c>
      <c r="B51" s="63"/>
      <c r="C51" s="64"/>
      <c r="D51" s="63"/>
      <c r="E51" s="65"/>
      <c r="F51" s="65"/>
      <c r="G51" s="65"/>
      <c r="H51" s="65"/>
      <c r="I51" s="32">
        <f>I11+I24+I39+I43+I47</f>
        <v>47059000</v>
      </c>
      <c r="K51" s="6">
        <f>K47+K43+K39+K24+K11</f>
        <v>11154500</v>
      </c>
      <c r="L51" s="6">
        <f t="shared" ref="L51:N51" si="21">L47+L43+L39+L24+L11</f>
        <v>22751000</v>
      </c>
      <c r="M51" s="6">
        <f t="shared" si="21"/>
        <v>13153500</v>
      </c>
      <c r="N51" s="6">
        <f t="shared" si="21"/>
        <v>47059000</v>
      </c>
    </row>
    <row r="52" spans="1:14" ht="16" thickBot="1"/>
    <row r="53" spans="1:14" ht="16" thickBot="1">
      <c r="A53" s="54" t="s">
        <v>79</v>
      </c>
      <c r="B53" s="55"/>
      <c r="C53" s="56"/>
      <c r="D53" s="55"/>
      <c r="E53" s="55"/>
      <c r="F53" s="55"/>
      <c r="G53" s="55"/>
      <c r="H53" s="55"/>
      <c r="I53" s="57">
        <f>I51*0.8</f>
        <v>37647200</v>
      </c>
    </row>
  </sheetData>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8"/>
  <sheetViews>
    <sheetView topLeftCell="A3" workbookViewId="0">
      <selection activeCell="A127" sqref="A127"/>
    </sheetView>
  </sheetViews>
  <sheetFormatPr baseColWidth="10" defaultRowHeight="16" x14ac:dyDescent="0"/>
  <cols>
    <col min="1" max="1" width="83.5" style="10" customWidth="1"/>
    <col min="2" max="2" width="45.33203125" style="10" customWidth="1"/>
    <col min="3" max="16384" width="10.83203125" style="10"/>
  </cols>
  <sheetData>
    <row r="1" spans="1:1" ht="17" thickBot="1"/>
    <row r="2" spans="1:1" ht="17" thickBot="1">
      <c r="A2" s="76" t="s">
        <v>160</v>
      </c>
    </row>
    <row r="3" spans="1:1">
      <c r="A3" s="67" t="s">
        <v>161</v>
      </c>
    </row>
    <row r="5" spans="1:1">
      <c r="A5" s="74" t="s">
        <v>85</v>
      </c>
    </row>
    <row r="7" spans="1:1">
      <c r="A7" s="67" t="s">
        <v>86</v>
      </c>
    </row>
    <row r="9" spans="1:1">
      <c r="A9" s="67" t="s">
        <v>87</v>
      </c>
    </row>
    <row r="11" spans="1:1">
      <c r="A11" s="67" t="s">
        <v>88</v>
      </c>
    </row>
    <row r="12" spans="1:1">
      <c r="A12" s="67" t="s">
        <v>162</v>
      </c>
    </row>
    <row r="13" spans="1:1">
      <c r="A13" s="69"/>
    </row>
    <row r="14" spans="1:1">
      <c r="A14" s="70" t="s">
        <v>89</v>
      </c>
    </row>
    <row r="15" spans="1:1">
      <c r="A15" s="69"/>
    </row>
    <row r="16" spans="1:1">
      <c r="A16" s="71" t="s">
        <v>124</v>
      </c>
    </row>
    <row r="17" spans="1:1">
      <c r="A17" s="71" t="s">
        <v>125</v>
      </c>
    </row>
    <row r="18" spans="1:1">
      <c r="A18" s="71" t="s">
        <v>126</v>
      </c>
    </row>
    <row r="19" spans="1:1">
      <c r="A19" s="69"/>
    </row>
    <row r="20" spans="1:1">
      <c r="A20" s="70" t="s">
        <v>90</v>
      </c>
    </row>
    <row r="22" spans="1:1">
      <c r="A22" s="67" t="s">
        <v>91</v>
      </c>
    </row>
    <row r="24" spans="1:1">
      <c r="A24" s="67" t="s">
        <v>163</v>
      </c>
    </row>
    <row r="25" spans="1:1">
      <c r="A25" s="69"/>
    </row>
    <row r="26" spans="1:1">
      <c r="A26" s="70" t="s">
        <v>92</v>
      </c>
    </row>
    <row r="27" spans="1:1">
      <c r="A27" s="69"/>
    </row>
    <row r="28" spans="1:1">
      <c r="A28" s="71" t="s">
        <v>127</v>
      </c>
    </row>
    <row r="29" spans="1:1">
      <c r="A29" s="72"/>
    </row>
    <row r="30" spans="1:1">
      <c r="A30" s="68" t="s">
        <v>128</v>
      </c>
    </row>
    <row r="31" spans="1:1">
      <c r="A31" s="72"/>
    </row>
    <row r="32" spans="1:1">
      <c r="A32" s="68" t="s">
        <v>129</v>
      </c>
    </row>
    <row r="33" spans="1:1">
      <c r="A33" s="72"/>
    </row>
    <row r="34" spans="1:1">
      <c r="A34" s="68" t="s">
        <v>93</v>
      </c>
    </row>
    <row r="35" spans="1:1">
      <c r="A35" s="72"/>
    </row>
    <row r="36" spans="1:1">
      <c r="A36" s="68" t="s">
        <v>130</v>
      </c>
    </row>
    <row r="37" spans="1:1">
      <c r="A37" s="72"/>
    </row>
    <row r="38" spans="1:1">
      <c r="A38" s="68" t="s">
        <v>131</v>
      </c>
    </row>
    <row r="39" spans="1:1">
      <c r="A39" s="72"/>
    </row>
    <row r="40" spans="1:1">
      <c r="A40" s="68" t="s">
        <v>94</v>
      </c>
    </row>
    <row r="41" spans="1:1">
      <c r="A41" s="72"/>
    </row>
    <row r="42" spans="1:1">
      <c r="A42" s="68" t="s">
        <v>132</v>
      </c>
    </row>
    <row r="43" spans="1:1">
      <c r="A43" s="72"/>
    </row>
    <row r="44" spans="1:1">
      <c r="A44" s="68" t="s">
        <v>133</v>
      </c>
    </row>
    <row r="45" spans="1:1">
      <c r="A45" s="72"/>
    </row>
    <row r="46" spans="1:1">
      <c r="A46" s="68" t="s">
        <v>134</v>
      </c>
    </row>
    <row r="47" spans="1:1">
      <c r="A47" s="72"/>
    </row>
    <row r="48" spans="1:1">
      <c r="A48" s="68" t="s">
        <v>135</v>
      </c>
    </row>
    <row r="49" spans="1:1">
      <c r="A49" s="72"/>
    </row>
    <row r="50" spans="1:1">
      <c r="A50" s="68" t="s">
        <v>136</v>
      </c>
    </row>
    <row r="51" spans="1:1">
      <c r="A51" s="72"/>
    </row>
    <row r="52" spans="1:1">
      <c r="A52" s="68" t="s">
        <v>95</v>
      </c>
    </row>
    <row r="53" spans="1:1">
      <c r="A53" s="72"/>
    </row>
    <row r="54" spans="1:1">
      <c r="A54" s="68" t="s">
        <v>137</v>
      </c>
    </row>
    <row r="55" spans="1:1">
      <c r="A55" s="69"/>
    </row>
    <row r="56" spans="1:1">
      <c r="A56" s="70" t="s">
        <v>96</v>
      </c>
    </row>
    <row r="57" spans="1:1">
      <c r="A57" s="69"/>
    </row>
    <row r="58" spans="1:1">
      <c r="A58" s="70" t="s">
        <v>97</v>
      </c>
    </row>
    <row r="59" spans="1:1">
      <c r="A59" s="69"/>
    </row>
    <row r="60" spans="1:1">
      <c r="A60" s="71" t="s">
        <v>138</v>
      </c>
    </row>
    <row r="61" spans="1:1">
      <c r="A61" s="69"/>
    </row>
    <row r="62" spans="1:1">
      <c r="A62" s="71" t="s">
        <v>139</v>
      </c>
    </row>
    <row r="63" spans="1:1">
      <c r="A63" s="69"/>
    </row>
    <row r="64" spans="1:1">
      <c r="A64" s="71" t="s">
        <v>140</v>
      </c>
    </row>
    <row r="66" spans="1:1" s="71" customFormat="1" ht="17" customHeight="1">
      <c r="A66" s="71" t="s">
        <v>141</v>
      </c>
    </row>
    <row r="67" spans="1:1">
      <c r="A67" s="73" t="s">
        <v>98</v>
      </c>
    </row>
    <row r="68" spans="1:1">
      <c r="A68" s="73" t="s">
        <v>99</v>
      </c>
    </row>
    <row r="70" spans="1:1" s="71" customFormat="1" ht="17" customHeight="1">
      <c r="A70" s="71" t="s">
        <v>109</v>
      </c>
    </row>
    <row r="72" spans="1:1">
      <c r="A72" s="67" t="s">
        <v>164</v>
      </c>
    </row>
    <row r="73" spans="1:1">
      <c r="A73" s="73" t="s">
        <v>100</v>
      </c>
    </row>
    <row r="75" spans="1:1" s="71" customFormat="1" ht="15" customHeight="1">
      <c r="A75" s="71" t="s">
        <v>110</v>
      </c>
    </row>
    <row r="76" spans="1:1" s="71" customFormat="1" ht="15" customHeight="1"/>
    <row r="77" spans="1:1" s="71" customFormat="1" ht="15" customHeight="1">
      <c r="A77" s="71" t="s">
        <v>111</v>
      </c>
    </row>
    <row r="78" spans="1:1" s="71" customFormat="1" ht="15" customHeight="1"/>
    <row r="79" spans="1:1" s="71" customFormat="1" ht="15" customHeight="1">
      <c r="A79" s="71" t="s">
        <v>112</v>
      </c>
    </row>
    <row r="80" spans="1:1" s="71" customFormat="1" ht="15" customHeight="1"/>
    <row r="81" spans="1:1" s="71" customFormat="1" ht="15" customHeight="1">
      <c r="A81" s="71" t="s">
        <v>113</v>
      </c>
    </row>
    <row r="83" spans="1:1">
      <c r="A83" s="67" t="s">
        <v>165</v>
      </c>
    </row>
    <row r="84" spans="1:1">
      <c r="A84" s="73" t="s">
        <v>101</v>
      </c>
    </row>
    <row r="86" spans="1:1">
      <c r="A86" s="73" t="s">
        <v>102</v>
      </c>
    </row>
    <row r="88" spans="1:1">
      <c r="A88" s="67" t="s">
        <v>168</v>
      </c>
    </row>
    <row r="89" spans="1:1">
      <c r="A89" s="73" t="s">
        <v>179</v>
      </c>
    </row>
    <row r="91" spans="1:1">
      <c r="A91" s="74" t="s">
        <v>166</v>
      </c>
    </row>
    <row r="93" spans="1:1">
      <c r="A93" s="73" t="s">
        <v>114</v>
      </c>
    </row>
    <row r="94" spans="1:1">
      <c r="A94" s="67" t="s">
        <v>115</v>
      </c>
    </row>
    <row r="96" spans="1:1">
      <c r="A96" s="67" t="s">
        <v>103</v>
      </c>
    </row>
    <row r="97" spans="1:2">
      <c r="A97" s="67" t="s">
        <v>104</v>
      </c>
    </row>
    <row r="99" spans="1:2">
      <c r="A99" s="73" t="s">
        <v>105</v>
      </c>
    </row>
    <row r="101" spans="1:2">
      <c r="A101" s="67" t="s">
        <v>106</v>
      </c>
    </row>
    <row r="103" spans="1:2">
      <c r="A103" s="67" t="s">
        <v>107</v>
      </c>
    </row>
    <row r="107" spans="1:2">
      <c r="A107" s="75" t="s">
        <v>108</v>
      </c>
    </row>
    <row r="108" spans="1:2">
      <c r="A108" s="71"/>
    </row>
    <row r="109" spans="1:2" ht="45" customHeight="1">
      <c r="A109" s="87" t="s">
        <v>118</v>
      </c>
      <c r="B109" s="89" t="s">
        <v>119</v>
      </c>
    </row>
    <row r="110" spans="1:2">
      <c r="A110" s="88"/>
      <c r="B110" s="90"/>
    </row>
    <row r="111" spans="1:2" ht="45" customHeight="1">
      <c r="A111" s="89" t="s">
        <v>120</v>
      </c>
      <c r="B111" s="89" t="s">
        <v>121</v>
      </c>
    </row>
    <row r="112" spans="1:2">
      <c r="A112" s="90"/>
      <c r="B112" s="90"/>
    </row>
    <row r="113" spans="1:2">
      <c r="A113" s="89" t="s">
        <v>122</v>
      </c>
      <c r="B113" s="89" t="s">
        <v>123</v>
      </c>
    </row>
    <row r="114" spans="1:2">
      <c r="A114" s="90"/>
      <c r="B114" s="90"/>
    </row>
    <row r="115" spans="1:2">
      <c r="A115" s="69"/>
    </row>
    <row r="116" spans="1:2">
      <c r="A116" s="75" t="s">
        <v>116</v>
      </c>
    </row>
    <row r="118" spans="1:2">
      <c r="A118" s="67" t="s">
        <v>117</v>
      </c>
    </row>
    <row r="119" spans="1:2">
      <c r="A119" s="69"/>
    </row>
    <row r="120" spans="1:2">
      <c r="A120" s="71" t="s">
        <v>142</v>
      </c>
    </row>
    <row r="121" spans="1:2">
      <c r="A121" s="69"/>
    </row>
    <row r="122" spans="1:2">
      <c r="A122" s="71" t="s">
        <v>143</v>
      </c>
    </row>
    <row r="123" spans="1:2">
      <c r="A123" s="69"/>
    </row>
    <row r="124" spans="1:2">
      <c r="A124" s="71" t="s">
        <v>144</v>
      </c>
    </row>
    <row r="125" spans="1:2">
      <c r="A125" s="69"/>
    </row>
    <row r="126" spans="1:2">
      <c r="A126" s="71" t="s">
        <v>180</v>
      </c>
    </row>
    <row r="127" spans="1:2">
      <c r="A127" s="69"/>
    </row>
    <row r="128" spans="1:2">
      <c r="A128" s="71" t="s">
        <v>145</v>
      </c>
    </row>
    <row r="129" spans="1:1">
      <c r="A129" s="69"/>
    </row>
    <row r="130" spans="1:1">
      <c r="A130" s="71" t="s">
        <v>146</v>
      </c>
    </row>
    <row r="131" spans="1:1">
      <c r="A131" s="69"/>
    </row>
    <row r="132" spans="1:1">
      <c r="A132" s="71" t="s">
        <v>147</v>
      </c>
    </row>
    <row r="133" spans="1:1">
      <c r="A133" s="69"/>
    </row>
    <row r="134" spans="1:1">
      <c r="A134" s="71" t="s">
        <v>148</v>
      </c>
    </row>
    <row r="135" spans="1:1">
      <c r="A135" s="69"/>
    </row>
    <row r="136" spans="1:1">
      <c r="A136" s="71" t="s">
        <v>149</v>
      </c>
    </row>
    <row r="137" spans="1:1">
      <c r="A137" s="69"/>
    </row>
    <row r="138" spans="1:1">
      <c r="A138" s="71" t="s">
        <v>150</v>
      </c>
    </row>
    <row r="139" spans="1:1">
      <c r="A139" s="69"/>
    </row>
    <row r="140" spans="1:1">
      <c r="A140" s="71" t="s">
        <v>151</v>
      </c>
    </row>
    <row r="141" spans="1:1">
      <c r="A141" s="69"/>
    </row>
    <row r="142" spans="1:1">
      <c r="A142" s="71" t="s">
        <v>152</v>
      </c>
    </row>
    <row r="143" spans="1:1">
      <c r="A143" s="69"/>
    </row>
    <row r="144" spans="1:1">
      <c r="A144" s="71" t="s">
        <v>153</v>
      </c>
    </row>
    <row r="145" spans="1:1">
      <c r="A145" s="69"/>
    </row>
    <row r="146" spans="1:1">
      <c r="A146" s="71" t="s">
        <v>154</v>
      </c>
    </row>
    <row r="147" spans="1:1">
      <c r="A147" s="69"/>
    </row>
    <row r="148" spans="1:1">
      <c r="A148" s="71" t="s">
        <v>155</v>
      </c>
    </row>
    <row r="149" spans="1:1">
      <c r="A149" s="69"/>
    </row>
    <row r="150" spans="1:1">
      <c r="A150" s="71" t="s">
        <v>156</v>
      </c>
    </row>
    <row r="151" spans="1:1">
      <c r="A151" s="69"/>
    </row>
    <row r="152" spans="1:1">
      <c r="A152" s="71" t="s">
        <v>157</v>
      </c>
    </row>
    <row r="153" spans="1:1">
      <c r="A153" s="69"/>
    </row>
    <row r="154" spans="1:1">
      <c r="A154" s="71" t="s">
        <v>158</v>
      </c>
    </row>
    <row r="155" spans="1:1">
      <c r="A155" s="69"/>
    </row>
    <row r="156" spans="1:1">
      <c r="A156" s="71" t="s">
        <v>159</v>
      </c>
    </row>
    <row r="157" spans="1:1">
      <c r="A157" s="69"/>
    </row>
    <row r="158" spans="1:1">
      <c r="A158" s="71" t="s">
        <v>167</v>
      </c>
    </row>
    <row r="159" spans="1:1">
      <c r="A159" s="71"/>
    </row>
    <row r="160" spans="1:1" s="71" customFormat="1" ht="16" customHeight="1">
      <c r="A160" s="71" t="s">
        <v>169</v>
      </c>
    </row>
    <row r="161" spans="1:1" s="71" customFormat="1" ht="16" customHeight="1"/>
    <row r="162" spans="1:1" s="71" customFormat="1" ht="16" customHeight="1">
      <c r="A162" s="71" t="s">
        <v>170</v>
      </c>
    </row>
    <row r="163" spans="1:1" s="71" customFormat="1" ht="16" customHeight="1"/>
    <row r="164" spans="1:1" s="71" customFormat="1" ht="16" customHeight="1">
      <c r="A164" s="71" t="s">
        <v>171</v>
      </c>
    </row>
    <row r="165" spans="1:1" s="71" customFormat="1" ht="16" customHeight="1"/>
    <row r="166" spans="1:1" s="71" customFormat="1" ht="16" customHeight="1">
      <c r="A166" s="71" t="s">
        <v>172</v>
      </c>
    </row>
    <row r="167" spans="1:1" s="71" customFormat="1" ht="16" customHeight="1"/>
    <row r="168" spans="1:1" s="71" customFormat="1" ht="16" customHeight="1">
      <c r="A168" s="71" t="s">
        <v>173</v>
      </c>
    </row>
    <row r="169" spans="1:1" s="71" customFormat="1" ht="16" customHeight="1"/>
    <row r="170" spans="1:1" s="71" customFormat="1" ht="16" customHeight="1">
      <c r="A170" s="71" t="s">
        <v>174</v>
      </c>
    </row>
    <row r="171" spans="1:1" s="71" customFormat="1" ht="16" customHeight="1"/>
    <row r="172" spans="1:1" s="71" customFormat="1" ht="16" customHeight="1">
      <c r="A172" s="71" t="s">
        <v>175</v>
      </c>
    </row>
    <row r="173" spans="1:1" s="71" customFormat="1" ht="16" customHeight="1"/>
    <row r="174" spans="1:1" s="71" customFormat="1" ht="16" customHeight="1">
      <c r="A174" s="71" t="s">
        <v>176</v>
      </c>
    </row>
    <row r="175" spans="1:1" s="71" customFormat="1" ht="16" customHeight="1"/>
    <row r="176" spans="1:1" s="71" customFormat="1" ht="16" customHeight="1">
      <c r="A176" s="71" t="s">
        <v>177</v>
      </c>
    </row>
    <row r="177" spans="1:1" s="71" customFormat="1" ht="16" customHeight="1"/>
    <row r="178" spans="1:1" s="71" customFormat="1" ht="16" customHeight="1">
      <c r="A178" s="71" t="s">
        <v>178</v>
      </c>
    </row>
  </sheetData>
  <mergeCells count="6">
    <mergeCell ref="A109:A110"/>
    <mergeCell ref="B109:B110"/>
    <mergeCell ref="A111:A112"/>
    <mergeCell ref="B111:B112"/>
    <mergeCell ref="A113:A114"/>
    <mergeCell ref="B113:B114"/>
  </mergeCells>
  <pageMargins left="0.75" right="0.75" top="1" bottom="1" header="0.5" footer="0.5"/>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4</vt:i4>
      </vt:variant>
    </vt:vector>
  </HeadingPairs>
  <TitlesOfParts>
    <vt:vector size="4" baseType="lpstr">
      <vt:lpstr>Költségvetési terv</vt:lpstr>
      <vt:lpstr>Útmutató</vt:lpstr>
      <vt:lpstr>Minta</vt:lpstr>
      <vt:lpstr>Kivonat Címzetti felhívás 5.5</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Office User</cp:lastModifiedBy>
  <dcterms:created xsi:type="dcterms:W3CDTF">2017-01-13T12:50:41Z</dcterms:created>
  <dcterms:modified xsi:type="dcterms:W3CDTF">2017-02-27T14:16:27Z</dcterms:modified>
</cp:coreProperties>
</file>